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Users\Pavilion03\Documents\ANNO 2024\"/>
    </mc:Choice>
  </mc:AlternateContent>
  <bookViews>
    <workbookView xWindow="0" yWindow="0" windowWidth="28800" windowHeight="12135" activeTab="2"/>
  </bookViews>
  <sheets>
    <sheet name="SAŽETAK EUR" sheetId="1" r:id="rId1"/>
    <sheet name=" Račun prihoda i rashoda" sheetId="3" r:id="rId2"/>
    <sheet name="Prihodi i rashodi po izvorima" sheetId="9" r:id="rId3"/>
    <sheet name="Rashodi prema funkcijskoj kl" sheetId="5" r:id="rId4"/>
    <sheet name="-" sheetId="7" state="hidden" r:id="rId5"/>
    <sheet name="Posebni dio 2.razina" sheetId="8" r:id="rId6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9" l="1"/>
  <c r="F37" i="9"/>
  <c r="F39" i="9"/>
  <c r="F41" i="9"/>
  <c r="F47" i="9"/>
  <c r="F49" i="9"/>
  <c r="E35" i="9"/>
  <c r="E37" i="9"/>
  <c r="E34" i="9" s="1"/>
  <c r="E39" i="9"/>
  <c r="E41" i="9"/>
  <c r="E47" i="9"/>
  <c r="E49" i="9"/>
  <c r="F11" i="9"/>
  <c r="F13" i="9"/>
  <c r="F15" i="9"/>
  <c r="F17" i="9"/>
  <c r="F23" i="9"/>
  <c r="F27" i="9"/>
  <c r="E27" i="9"/>
  <c r="E23" i="9"/>
  <c r="E17" i="9"/>
  <c r="E15" i="9"/>
  <c r="E13" i="9"/>
  <c r="E11" i="9"/>
  <c r="D34" i="9"/>
  <c r="D49" i="9"/>
  <c r="D47" i="9"/>
  <c r="D41" i="9"/>
  <c r="D37" i="9"/>
  <c r="D39" i="9"/>
  <c r="D35" i="9"/>
  <c r="D23" i="9"/>
  <c r="D17" i="9"/>
  <c r="D15" i="9"/>
  <c r="D13" i="9"/>
  <c r="D11" i="9"/>
  <c r="C35" i="9"/>
  <c r="C37" i="9"/>
  <c r="C39" i="9"/>
  <c r="C41" i="9"/>
  <c r="C47" i="9"/>
  <c r="C49" i="9"/>
  <c r="C17" i="9"/>
  <c r="C23" i="9"/>
  <c r="B35" i="9"/>
  <c r="B39" i="9"/>
  <c r="B47" i="9"/>
  <c r="B23" i="9"/>
  <c r="B49" i="9" l="1"/>
  <c r="B37" i="9"/>
  <c r="C34" i="9"/>
  <c r="B17" i="9"/>
  <c r="B15" i="9"/>
  <c r="C15" i="9"/>
  <c r="C13" i="9"/>
  <c r="B13" i="9"/>
  <c r="B11" i="9"/>
  <c r="C11" i="9"/>
  <c r="F10" i="9"/>
  <c r="E10" i="9"/>
  <c r="D10" i="9"/>
  <c r="C10" i="9" l="1"/>
  <c r="B41" i="9"/>
  <c r="F34" i="9"/>
  <c r="B10" i="9"/>
  <c r="B34" i="9" l="1"/>
  <c r="H313" i="8"/>
  <c r="I290" i="8"/>
  <c r="I291" i="8"/>
  <c r="I292" i="8"/>
  <c r="I293" i="8"/>
  <c r="I289" i="8"/>
  <c r="H289" i="8"/>
  <c r="I192" i="8"/>
  <c r="I193" i="8"/>
  <c r="I194" i="8"/>
  <c r="I191" i="8"/>
  <c r="K46" i="3"/>
  <c r="K47" i="3"/>
  <c r="K50" i="3"/>
  <c r="K51" i="3"/>
  <c r="K52" i="3"/>
  <c r="K53" i="3"/>
  <c r="K54" i="3"/>
  <c r="K55" i="3"/>
  <c r="K56" i="3"/>
  <c r="K57" i="3"/>
  <c r="K58" i="3"/>
  <c r="K59" i="3"/>
  <c r="K63" i="3"/>
  <c r="K64" i="3"/>
  <c r="K68" i="3"/>
  <c r="K69" i="3"/>
  <c r="K70" i="3"/>
  <c r="K73" i="3"/>
  <c r="K74" i="3"/>
  <c r="K79" i="3"/>
  <c r="K84" i="3"/>
  <c r="K85" i="3"/>
  <c r="K86" i="3"/>
  <c r="K87" i="3"/>
  <c r="K89" i="3"/>
  <c r="K90" i="3"/>
  <c r="K96" i="3"/>
  <c r="J46" i="3"/>
  <c r="J47" i="3"/>
  <c r="J50" i="3"/>
  <c r="J51" i="3"/>
  <c r="J52" i="3"/>
  <c r="J53" i="3"/>
  <c r="J54" i="3"/>
  <c r="J55" i="3"/>
  <c r="J56" i="3"/>
  <c r="J57" i="3"/>
  <c r="J60" i="3"/>
  <c r="J63" i="3"/>
  <c r="J64" i="3"/>
  <c r="J68" i="3"/>
  <c r="J69" i="3"/>
  <c r="J70" i="3"/>
  <c r="J73" i="3"/>
  <c r="J74" i="3"/>
  <c r="J79" i="3"/>
  <c r="J84" i="3"/>
  <c r="J85" i="3"/>
  <c r="J86" i="3"/>
  <c r="J89" i="3"/>
  <c r="J90" i="3"/>
  <c r="J96" i="3"/>
  <c r="K45" i="3"/>
  <c r="J45" i="3"/>
  <c r="K14" i="3"/>
  <c r="K16" i="3"/>
  <c r="K17" i="3"/>
  <c r="K18" i="3"/>
  <c r="K19" i="3"/>
  <c r="K20" i="3"/>
  <c r="K21" i="3"/>
  <c r="K22" i="3"/>
  <c r="K28" i="3"/>
  <c r="K29" i="3"/>
  <c r="K30" i="3"/>
  <c r="K31" i="3"/>
  <c r="K32" i="3"/>
  <c r="K33" i="3"/>
  <c r="K34" i="3"/>
  <c r="K38" i="3"/>
  <c r="J16" i="3"/>
  <c r="J17" i="3"/>
  <c r="J18" i="3"/>
  <c r="J21" i="3"/>
  <c r="J22" i="3"/>
  <c r="J26" i="3"/>
  <c r="J27" i="3"/>
  <c r="J28" i="3"/>
  <c r="J29" i="3"/>
  <c r="J30" i="3"/>
  <c r="J31" i="3"/>
  <c r="J32" i="3"/>
  <c r="J34" i="3"/>
  <c r="J38" i="3"/>
  <c r="K12" i="3"/>
  <c r="J12" i="3"/>
  <c r="D275" i="8" l="1"/>
  <c r="D245" i="8"/>
  <c r="D230" i="8"/>
  <c r="D86" i="8"/>
  <c r="D7" i="8"/>
  <c r="D289" i="8"/>
  <c r="D290" i="8"/>
  <c r="D291" i="8"/>
  <c r="D276" i="8"/>
  <c r="D205" i="8"/>
  <c r="D206" i="8"/>
  <c r="D207" i="8"/>
  <c r="D191" i="8"/>
  <c r="D192" i="8"/>
  <c r="D193" i="8"/>
  <c r="D138" i="8"/>
  <c r="D139" i="8"/>
  <c r="D140" i="8"/>
  <c r="D121" i="8"/>
  <c r="D125" i="8"/>
  <c r="F84" i="3"/>
  <c r="F50" i="3"/>
  <c r="E31" i="3"/>
  <c r="C230" i="8" l="1"/>
  <c r="C275" i="8"/>
  <c r="C197" i="8"/>
  <c r="C306" i="8"/>
  <c r="C313" i="8"/>
  <c r="C314" i="8"/>
  <c r="C307" i="8"/>
  <c r="C308" i="8"/>
  <c r="C297" i="8"/>
  <c r="C296" i="8"/>
  <c r="C231" i="8"/>
  <c r="C232" i="8"/>
  <c r="C233" i="8"/>
  <c r="C205" i="8"/>
  <c r="C206" i="8"/>
  <c r="C207" i="8"/>
  <c r="C173" i="8"/>
  <c r="C174" i="8"/>
  <c r="C175" i="8"/>
  <c r="C161" i="8"/>
  <c r="C162" i="8"/>
  <c r="C169" i="8"/>
  <c r="C147" i="8"/>
  <c r="C154" i="8"/>
  <c r="C155" i="8"/>
  <c r="C148" i="8"/>
  <c r="C149" i="8"/>
  <c r="C61" i="8"/>
  <c r="C50" i="8"/>
  <c r="C49" i="8"/>
  <c r="E84" i="3" l="1"/>
  <c r="E50" i="3"/>
  <c r="E63" i="3"/>
  <c r="E68" i="3"/>
  <c r="E28" i="3"/>
  <c r="E12" i="3"/>
  <c r="G197" i="8"/>
  <c r="G218" i="8"/>
  <c r="G219" i="8"/>
  <c r="F218" i="8"/>
  <c r="F197" i="8" s="1"/>
  <c r="G224" i="8"/>
  <c r="G225" i="8"/>
  <c r="G226" i="8"/>
  <c r="F224" i="8"/>
  <c r="F225" i="8"/>
  <c r="F226" i="8"/>
  <c r="E224" i="8"/>
  <c r="E225" i="8"/>
  <c r="E226" i="8"/>
  <c r="I50" i="3"/>
  <c r="H50" i="3"/>
  <c r="I84" i="3"/>
  <c r="I79" i="3" s="1"/>
  <c r="H84" i="3"/>
  <c r="H79" i="3" s="1"/>
  <c r="I73" i="3"/>
  <c r="H73" i="3"/>
  <c r="I68" i="3"/>
  <c r="H68" i="3"/>
  <c r="I63" i="3"/>
  <c r="H63" i="3"/>
  <c r="H46" i="3"/>
  <c r="I46" i="3"/>
  <c r="G50" i="3"/>
  <c r="I45" i="3" l="1"/>
  <c r="I96" i="3" s="1"/>
  <c r="H45" i="3"/>
  <c r="H96" i="3" s="1"/>
  <c r="G79" i="3"/>
  <c r="G84" i="3"/>
  <c r="I31" i="3"/>
  <c r="I38" i="3" s="1"/>
  <c r="H31" i="3"/>
  <c r="H38" i="3" s="1"/>
  <c r="I28" i="3"/>
  <c r="H28" i="3"/>
  <c r="I12" i="3"/>
  <c r="H12" i="3"/>
  <c r="G12" i="3"/>
  <c r="J8" i="1"/>
  <c r="I8" i="1"/>
  <c r="J11" i="1"/>
  <c r="I11" i="1"/>
  <c r="H13" i="5" l="1"/>
  <c r="G13" i="5"/>
  <c r="I11" i="8"/>
  <c r="I12" i="8"/>
  <c r="I13" i="8"/>
  <c r="I14" i="8"/>
  <c r="I15" i="8"/>
  <c r="I16" i="8"/>
  <c r="I17" i="8"/>
  <c r="I18" i="8"/>
  <c r="I20" i="8"/>
  <c r="I22" i="8"/>
  <c r="I28" i="8"/>
  <c r="I29" i="8"/>
  <c r="I30" i="8"/>
  <c r="I31" i="8"/>
  <c r="I32" i="8"/>
  <c r="I33" i="8"/>
  <c r="I34" i="8"/>
  <c r="I39" i="8"/>
  <c r="I40" i="8"/>
  <c r="I41" i="8"/>
  <c r="I42" i="8"/>
  <c r="I43" i="8"/>
  <c r="I46" i="8"/>
  <c r="I52" i="8"/>
  <c r="I53" i="8"/>
  <c r="I54" i="8"/>
  <c r="I55" i="8"/>
  <c r="I56" i="8"/>
  <c r="I57" i="8"/>
  <c r="I63" i="8"/>
  <c r="I64" i="8"/>
  <c r="I65" i="8"/>
  <c r="I67" i="8"/>
  <c r="I72" i="8"/>
  <c r="I73" i="8"/>
  <c r="I74" i="8"/>
  <c r="I75" i="8"/>
  <c r="I78" i="8"/>
  <c r="I90" i="8"/>
  <c r="I91" i="8"/>
  <c r="I92" i="8"/>
  <c r="I97" i="8"/>
  <c r="I98" i="8"/>
  <c r="I99" i="8"/>
  <c r="I105" i="8"/>
  <c r="I106" i="8"/>
  <c r="I107" i="8"/>
  <c r="I108" i="8"/>
  <c r="I109" i="8"/>
  <c r="I110" i="8"/>
  <c r="I111" i="8"/>
  <c r="I116" i="8"/>
  <c r="I117" i="8"/>
  <c r="I118" i="8"/>
  <c r="I132" i="8"/>
  <c r="I133" i="8"/>
  <c r="I134" i="8"/>
  <c r="I135" i="8"/>
  <c r="I142" i="8"/>
  <c r="I143" i="8"/>
  <c r="I144" i="8"/>
  <c r="I150" i="8"/>
  <c r="I151" i="8"/>
  <c r="I157" i="8"/>
  <c r="I163" i="8"/>
  <c r="I164" i="8"/>
  <c r="I165" i="8"/>
  <c r="I166" i="8"/>
  <c r="I167" i="8"/>
  <c r="I170" i="8"/>
  <c r="I171" i="8"/>
  <c r="I177" i="8"/>
  <c r="I178" i="8"/>
  <c r="I184" i="8"/>
  <c r="I185" i="8"/>
  <c r="I186" i="8"/>
  <c r="I187" i="8"/>
  <c r="I188" i="8"/>
  <c r="I202" i="8"/>
  <c r="I205" i="8"/>
  <c r="I206" i="8"/>
  <c r="I207" i="8"/>
  <c r="I208" i="8"/>
  <c r="I209" i="8"/>
  <c r="I234" i="8"/>
  <c r="I235" i="8"/>
  <c r="I242" i="8"/>
  <c r="I259" i="8"/>
  <c r="I264" i="8"/>
  <c r="I270" i="8"/>
  <c r="I272" i="8"/>
  <c r="I280" i="8"/>
  <c r="I283" i="8"/>
  <c r="I284" i="8"/>
  <c r="I285" i="8"/>
  <c r="I286" i="8"/>
  <c r="I296" i="8"/>
  <c r="I297" i="8"/>
  <c r="I298" i="8"/>
  <c r="I299" i="8"/>
  <c r="I310" i="8"/>
  <c r="H11" i="8"/>
  <c r="H12" i="8"/>
  <c r="H13" i="8"/>
  <c r="H14" i="8"/>
  <c r="H15" i="8"/>
  <c r="H16" i="8"/>
  <c r="H17" i="8"/>
  <c r="H18" i="8"/>
  <c r="H20" i="8"/>
  <c r="H22" i="8"/>
  <c r="H28" i="8"/>
  <c r="H29" i="8"/>
  <c r="H30" i="8"/>
  <c r="H31" i="8"/>
  <c r="H32" i="8"/>
  <c r="H33" i="8"/>
  <c r="H34" i="8"/>
  <c r="H39" i="8"/>
  <c r="H40" i="8"/>
  <c r="H41" i="8"/>
  <c r="H42" i="8"/>
  <c r="H43" i="8"/>
  <c r="H46" i="8"/>
  <c r="H51" i="8"/>
  <c r="H52" i="8"/>
  <c r="H53" i="8"/>
  <c r="H54" i="8"/>
  <c r="H55" i="8"/>
  <c r="H56" i="8"/>
  <c r="H57" i="8"/>
  <c r="H63" i="8"/>
  <c r="H64" i="8"/>
  <c r="H65" i="8"/>
  <c r="H67" i="8"/>
  <c r="H73" i="8"/>
  <c r="H74" i="8"/>
  <c r="H75" i="8"/>
  <c r="H78" i="8"/>
  <c r="H91" i="8"/>
  <c r="H92" i="8"/>
  <c r="H97" i="8"/>
  <c r="H98" i="8"/>
  <c r="H99" i="8"/>
  <c r="H105" i="8"/>
  <c r="H106" i="8"/>
  <c r="H107" i="8"/>
  <c r="H108" i="8"/>
  <c r="H109" i="8"/>
  <c r="H110" i="8"/>
  <c r="H111" i="8"/>
  <c r="H117" i="8"/>
  <c r="H118" i="8"/>
  <c r="H132" i="8"/>
  <c r="H133" i="8"/>
  <c r="H134" i="8"/>
  <c r="H135" i="8"/>
  <c r="H142" i="8"/>
  <c r="H143" i="8"/>
  <c r="H144" i="8"/>
  <c r="H151" i="8"/>
  <c r="H157" i="8"/>
  <c r="H163" i="8"/>
  <c r="H164" i="8"/>
  <c r="H165" i="8"/>
  <c r="H166" i="8"/>
  <c r="H167" i="8"/>
  <c r="H171" i="8"/>
  <c r="H177" i="8"/>
  <c r="H178" i="8"/>
  <c r="H184" i="8"/>
  <c r="H185" i="8"/>
  <c r="H186" i="8"/>
  <c r="H187" i="8"/>
  <c r="H188" i="8"/>
  <c r="H202" i="8"/>
  <c r="H209" i="8"/>
  <c r="H235" i="8"/>
  <c r="H242" i="8"/>
  <c r="H259" i="8"/>
  <c r="H264" i="8"/>
  <c r="H270" i="8"/>
  <c r="H272" i="8"/>
  <c r="H275" i="8"/>
  <c r="H279" i="8"/>
  <c r="H280" i="8"/>
  <c r="H286" i="8"/>
  <c r="H293" i="8"/>
  <c r="H299" i="8"/>
  <c r="H310" i="8"/>
  <c r="E246" i="8"/>
  <c r="D246" i="8"/>
  <c r="C246" i="8"/>
  <c r="E218" i="8"/>
  <c r="E212" i="8"/>
  <c r="G94" i="8"/>
  <c r="F94" i="8"/>
  <c r="E320" i="8"/>
  <c r="E319" i="8" s="1"/>
  <c r="D320" i="8"/>
  <c r="D319" i="8" s="1"/>
  <c r="G245" i="8"/>
  <c r="G230" i="8"/>
  <c r="F245" i="8"/>
  <c r="F230" i="8"/>
  <c r="G302" i="8"/>
  <c r="F302" i="8"/>
  <c r="E302" i="8"/>
  <c r="G290" i="8"/>
  <c r="F290" i="8"/>
  <c r="E290" i="8"/>
  <c r="G161" i="8"/>
  <c r="G160" i="8" s="1"/>
  <c r="F161" i="8"/>
  <c r="F160" i="8" s="1"/>
  <c r="G139" i="8"/>
  <c r="G140" i="8"/>
  <c r="G138" i="8" s="1"/>
  <c r="F138" i="8"/>
  <c r="F140" i="8"/>
  <c r="F139" i="8" s="1"/>
  <c r="G125" i="8"/>
  <c r="G124" i="8" s="1"/>
  <c r="F125" i="8"/>
  <c r="F124" i="8" s="1"/>
  <c r="E125" i="8"/>
  <c r="E124" i="8" s="1"/>
  <c r="D124" i="8"/>
  <c r="C124" i="8"/>
  <c r="G121" i="8"/>
  <c r="G120" i="8" s="1"/>
  <c r="F121" i="8"/>
  <c r="F120" i="8" s="1"/>
  <c r="E121" i="8"/>
  <c r="E120" i="8" s="1"/>
  <c r="D120" i="8"/>
  <c r="C120" i="8"/>
  <c r="G87" i="8"/>
  <c r="G88" i="8"/>
  <c r="F88" i="8"/>
  <c r="G89" i="8"/>
  <c r="F89" i="8"/>
  <c r="F87" i="8" s="1"/>
  <c r="G81" i="8"/>
  <c r="G48" i="8" s="1"/>
  <c r="F81" i="8"/>
  <c r="F48" i="8" s="1"/>
  <c r="D82" i="8"/>
  <c r="D81" i="8" s="1"/>
  <c r="C83" i="8"/>
  <c r="C82" i="8" s="1"/>
  <c r="E82" i="8"/>
  <c r="E81" i="8" s="1"/>
  <c r="G38" i="8"/>
  <c r="G37" i="8" s="1"/>
  <c r="G36" i="8" s="1"/>
  <c r="F38" i="8"/>
  <c r="F37" i="8" s="1"/>
  <c r="F36" i="8" s="1"/>
  <c r="G27" i="8"/>
  <c r="G26" i="8" s="1"/>
  <c r="G25" i="8" s="1"/>
  <c r="F27" i="8"/>
  <c r="F26" i="8" s="1"/>
  <c r="F25" i="8" s="1"/>
  <c r="G10" i="8"/>
  <c r="G9" i="8" s="1"/>
  <c r="G8" i="8" s="1"/>
  <c r="F10" i="8"/>
  <c r="F9" i="8" s="1"/>
  <c r="H8" i="1"/>
  <c r="F8" i="1"/>
  <c r="F11" i="1"/>
  <c r="G113" i="8" l="1"/>
  <c r="G86" i="8" s="1"/>
  <c r="F289" i="8"/>
  <c r="F275" i="8" s="1"/>
  <c r="G289" i="8"/>
  <c r="G275" i="8" s="1"/>
  <c r="G7" i="8"/>
  <c r="F113" i="8"/>
  <c r="F86" i="8" s="1"/>
  <c r="F7" i="8"/>
  <c r="F12" i="5"/>
  <c r="F11" i="5" s="1"/>
  <c r="E12" i="5"/>
  <c r="E11" i="5" s="1"/>
  <c r="D12" i="5"/>
  <c r="C12" i="5"/>
  <c r="C11" i="5" s="1"/>
  <c r="B12" i="5"/>
  <c r="F324" i="8" l="1"/>
  <c r="H12" i="5"/>
  <c r="G12" i="5"/>
  <c r="D11" i="5"/>
  <c r="B11" i="5"/>
  <c r="G324" i="8"/>
  <c r="H11" i="5" l="1"/>
  <c r="G11" i="5"/>
  <c r="J14" i="1"/>
  <c r="I14" i="1"/>
  <c r="G136" i="7" l="1"/>
  <c r="G135" i="7"/>
  <c r="G134" i="7"/>
  <c r="G133" i="7"/>
  <c r="D308" i="8" l="1"/>
  <c r="E285" i="8"/>
  <c r="C284" i="8"/>
  <c r="D278" i="8"/>
  <c r="C278" i="8"/>
  <c r="E271" i="8"/>
  <c r="E269" i="8"/>
  <c r="C268" i="8"/>
  <c r="E263" i="8"/>
  <c r="C262" i="8"/>
  <c r="E258" i="8"/>
  <c r="D257" i="8"/>
  <c r="D256" i="8" s="1"/>
  <c r="D255" i="8" s="1"/>
  <c r="E234" i="8"/>
  <c r="D233" i="8"/>
  <c r="E206" i="8"/>
  <c r="E184" i="8"/>
  <c r="D183" i="8"/>
  <c r="D182" i="8" s="1"/>
  <c r="D181" i="8" s="1"/>
  <c r="C183" i="8"/>
  <c r="E175" i="8"/>
  <c r="E173" i="8"/>
  <c r="D169" i="8"/>
  <c r="I169" i="8" s="1"/>
  <c r="D162" i="8"/>
  <c r="I162" i="8" s="1"/>
  <c r="D149" i="8"/>
  <c r="C140" i="8"/>
  <c r="D131" i="8"/>
  <c r="C131" i="8"/>
  <c r="D115" i="8"/>
  <c r="C115" i="8"/>
  <c r="C114" i="8" s="1"/>
  <c r="C113" i="8" s="1"/>
  <c r="E104" i="8"/>
  <c r="D104" i="8"/>
  <c r="D89" i="8"/>
  <c r="E71" i="8"/>
  <c r="C71" i="8"/>
  <c r="E50" i="8"/>
  <c r="F46" i="8"/>
  <c r="G46" i="8" s="1"/>
  <c r="F45" i="8"/>
  <c r="G45" i="8" s="1"/>
  <c r="F44" i="8"/>
  <c r="G44" i="8" s="1"/>
  <c r="E38" i="8"/>
  <c r="D307" i="8" l="1"/>
  <c r="D277" i="8"/>
  <c r="D232" i="8"/>
  <c r="I233" i="8"/>
  <c r="D148" i="8"/>
  <c r="I148" i="8" s="1"/>
  <c r="I149" i="8"/>
  <c r="D88" i="8"/>
  <c r="I89" i="8"/>
  <c r="D200" i="8"/>
  <c r="D199" i="8" s="1"/>
  <c r="D198" i="8" s="1"/>
  <c r="D197" i="8" s="1"/>
  <c r="C283" i="8"/>
  <c r="C277" i="8"/>
  <c r="H277" i="8" s="1"/>
  <c r="H278" i="8"/>
  <c r="C267" i="8"/>
  <c r="C261" i="8"/>
  <c r="D155" i="8"/>
  <c r="D154" i="8" s="1"/>
  <c r="D147" i="8" s="1"/>
  <c r="I156" i="8"/>
  <c r="D114" i="8"/>
  <c r="D113" i="8" s="1"/>
  <c r="I115" i="8"/>
  <c r="D130" i="8"/>
  <c r="I131" i="8"/>
  <c r="H162" i="8"/>
  <c r="C139" i="8"/>
  <c r="C130" i="8"/>
  <c r="H131" i="8"/>
  <c r="E140" i="8"/>
  <c r="E200" i="8"/>
  <c r="C38" i="8"/>
  <c r="D61" i="8"/>
  <c r="E89" i="8"/>
  <c r="E162" i="8"/>
  <c r="E257" i="8"/>
  <c r="C291" i="8"/>
  <c r="C76" i="8"/>
  <c r="E148" i="8"/>
  <c r="E205" i="8"/>
  <c r="E297" i="8"/>
  <c r="E284" i="8"/>
  <c r="C44" i="8"/>
  <c r="E115" i="8"/>
  <c r="C96" i="8"/>
  <c r="H96" i="8" s="1"/>
  <c r="D38" i="8"/>
  <c r="D71" i="8"/>
  <c r="D96" i="8"/>
  <c r="I96" i="8" s="1"/>
  <c r="E131" i="8"/>
  <c r="E169" i="8"/>
  <c r="E183" i="8"/>
  <c r="I183" i="8" s="1"/>
  <c r="E233" i="8"/>
  <c r="E262" i="8"/>
  <c r="E278" i="8"/>
  <c r="H61" i="8"/>
  <c r="D50" i="8"/>
  <c r="D49" i="8" s="1"/>
  <c r="D48" i="8" s="1"/>
  <c r="E155" i="8"/>
  <c r="C240" i="8"/>
  <c r="E308" i="8"/>
  <c r="E70" i="8"/>
  <c r="E49" i="8"/>
  <c r="C10" i="8"/>
  <c r="D103" i="8"/>
  <c r="E103" i="8"/>
  <c r="E10" i="8"/>
  <c r="C103" i="8"/>
  <c r="D10" i="8"/>
  <c r="D27" i="8"/>
  <c r="E268" i="8"/>
  <c r="C27" i="8"/>
  <c r="E27" i="8"/>
  <c r="D161" i="8"/>
  <c r="E36" i="8"/>
  <c r="E37" i="8"/>
  <c r="C181" i="8"/>
  <c r="C182" i="8"/>
  <c r="G31" i="3"/>
  <c r="G38" i="3" s="1"/>
  <c r="G28" i="3"/>
  <c r="G26" i="3"/>
  <c r="G24" i="3"/>
  <c r="F28" i="3"/>
  <c r="F24" i="3"/>
  <c r="D306" i="8" l="1"/>
  <c r="D231" i="8"/>
  <c r="I232" i="8"/>
  <c r="D160" i="8"/>
  <c r="I160" i="8" s="1"/>
  <c r="I161" i="8"/>
  <c r="D102" i="8"/>
  <c r="I102" i="8" s="1"/>
  <c r="I103" i="8"/>
  <c r="D87" i="8"/>
  <c r="I87" i="8" s="1"/>
  <c r="I88" i="8"/>
  <c r="D70" i="8"/>
  <c r="I70" i="8" s="1"/>
  <c r="I71" i="8"/>
  <c r="D36" i="8"/>
  <c r="I36" i="8" s="1"/>
  <c r="I38" i="8"/>
  <c r="D37" i="8"/>
  <c r="I37" i="8" s="1"/>
  <c r="D26" i="8"/>
  <c r="D25" i="8" s="1"/>
  <c r="I27" i="8"/>
  <c r="D9" i="8"/>
  <c r="D8" i="8" s="1"/>
  <c r="I10" i="8"/>
  <c r="I155" i="8"/>
  <c r="H183" i="8"/>
  <c r="C276" i="8"/>
  <c r="H276" i="8" s="1"/>
  <c r="C255" i="8"/>
  <c r="D129" i="8"/>
  <c r="I129" i="8" s="1"/>
  <c r="I130" i="8"/>
  <c r="I114" i="8"/>
  <c r="C160" i="8"/>
  <c r="H160" i="8" s="1"/>
  <c r="H161" i="8"/>
  <c r="C138" i="8"/>
  <c r="C129" i="8"/>
  <c r="H130" i="8"/>
  <c r="C102" i="8"/>
  <c r="H102" i="8" s="1"/>
  <c r="H103" i="8"/>
  <c r="C9" i="8"/>
  <c r="H10" i="8"/>
  <c r="H49" i="8"/>
  <c r="H50" i="8"/>
  <c r="C37" i="8"/>
  <c r="H37" i="8" s="1"/>
  <c r="H38" i="8"/>
  <c r="C26" i="8"/>
  <c r="H27" i="8"/>
  <c r="E87" i="8"/>
  <c r="E88" i="8"/>
  <c r="E48" i="8"/>
  <c r="E232" i="8"/>
  <c r="D95" i="8"/>
  <c r="I95" i="8" s="1"/>
  <c r="E161" i="8"/>
  <c r="E154" i="8"/>
  <c r="I154" i="8" s="1"/>
  <c r="C290" i="8"/>
  <c r="E102" i="8"/>
  <c r="C239" i="8"/>
  <c r="E296" i="8"/>
  <c r="E289" i="8" s="1"/>
  <c r="E277" i="8"/>
  <c r="E130" i="8"/>
  <c r="C95" i="8"/>
  <c r="H95" i="8" s="1"/>
  <c r="E199" i="8"/>
  <c r="C60" i="8"/>
  <c r="H60" i="8" s="1"/>
  <c r="E182" i="8"/>
  <c r="I182" i="8" s="1"/>
  <c r="E283" i="8"/>
  <c r="E256" i="8"/>
  <c r="C36" i="8"/>
  <c r="H36" i="8" s="1"/>
  <c r="C70" i="8"/>
  <c r="E267" i="8"/>
  <c r="E307" i="8"/>
  <c r="E261" i="8"/>
  <c r="E114" i="8"/>
  <c r="E113" i="8" s="1"/>
  <c r="D60" i="8"/>
  <c r="E139" i="8"/>
  <c r="E26" i="8"/>
  <c r="E9" i="8"/>
  <c r="H11" i="1"/>
  <c r="H14" i="1" s="1"/>
  <c r="G73" i="3"/>
  <c r="G68" i="3"/>
  <c r="G63" i="3"/>
  <c r="E161" i="7"/>
  <c r="E160" i="7" s="1"/>
  <c r="G46" i="3"/>
  <c r="E149" i="7"/>
  <c r="E155" i="7"/>
  <c r="E154" i="7" s="1"/>
  <c r="I276" i="8" l="1"/>
  <c r="I275" i="8"/>
  <c r="I230" i="8"/>
  <c r="I231" i="8"/>
  <c r="I9" i="8"/>
  <c r="H129" i="8"/>
  <c r="C86" i="8"/>
  <c r="I26" i="8"/>
  <c r="G45" i="3"/>
  <c r="G96" i="3" s="1"/>
  <c r="H182" i="8"/>
  <c r="I113" i="8"/>
  <c r="C94" i="8"/>
  <c r="H94" i="8" s="1"/>
  <c r="C8" i="8"/>
  <c r="H9" i="8"/>
  <c r="H70" i="8"/>
  <c r="C48" i="8"/>
  <c r="C25" i="8"/>
  <c r="H26" i="8"/>
  <c r="E160" i="8"/>
  <c r="E255" i="8"/>
  <c r="E181" i="8"/>
  <c r="E198" i="8"/>
  <c r="C289" i="8"/>
  <c r="E306" i="8"/>
  <c r="E94" i="8"/>
  <c r="C238" i="8"/>
  <c r="D94" i="8"/>
  <c r="E129" i="8"/>
  <c r="E138" i="8"/>
  <c r="E276" i="8"/>
  <c r="E147" i="8"/>
  <c r="I147" i="8" s="1"/>
  <c r="E231" i="8"/>
  <c r="E230" i="8" s="1"/>
  <c r="E25" i="8"/>
  <c r="I25" i="8" s="1"/>
  <c r="E8" i="8"/>
  <c r="I8" i="8" s="1"/>
  <c r="E148" i="7"/>
  <c r="F149" i="7"/>
  <c r="G149" i="7" s="1"/>
  <c r="E192" i="7"/>
  <c r="E11" i="7"/>
  <c r="E15" i="7"/>
  <c r="E10" i="7" s="1"/>
  <c r="E9" i="7" s="1"/>
  <c r="E8" i="7" s="1"/>
  <c r="E231" i="7"/>
  <c r="E230" i="7" s="1"/>
  <c r="E229" i="7" s="1"/>
  <c r="E232" i="7"/>
  <c r="E259" i="7"/>
  <c r="E258" i="7" s="1"/>
  <c r="E257" i="7" s="1"/>
  <c r="E256" i="7" s="1"/>
  <c r="E251" i="7"/>
  <c r="E250" i="7" s="1"/>
  <c r="E249" i="7" s="1"/>
  <c r="E242" i="7" s="1"/>
  <c r="E236" i="7"/>
  <c r="E237" i="7"/>
  <c r="E238" i="7"/>
  <c r="E222" i="7"/>
  <c r="E224" i="7"/>
  <c r="E216" i="7"/>
  <c r="E215" i="7" s="1"/>
  <c r="E214" i="7" s="1"/>
  <c r="E210" i="7"/>
  <c r="E209" i="7" s="1"/>
  <c r="E208" i="7" s="1"/>
  <c r="E211" i="7"/>
  <c r="E196" i="7"/>
  <c r="E195" i="7" s="1"/>
  <c r="E194" i="7" s="1"/>
  <c r="E193" i="7" s="1"/>
  <c r="E186" i="7"/>
  <c r="E185" i="7" s="1"/>
  <c r="E181" i="7"/>
  <c r="E180" i="7" s="1"/>
  <c r="E179" i="7" s="1"/>
  <c r="E178" i="7" s="1"/>
  <c r="E177" i="7" s="1"/>
  <c r="E170" i="7"/>
  <c r="E169" i="7" s="1"/>
  <c r="E168" i="7" s="1"/>
  <c r="E167" i="7" s="1"/>
  <c r="E135" i="7"/>
  <c r="E134" i="7" s="1"/>
  <c r="E136" i="7"/>
  <c r="E159" i="7"/>
  <c r="E158" i="7" s="1"/>
  <c r="E142" i="7"/>
  <c r="E141" i="7" s="1"/>
  <c r="E140" i="7" s="1"/>
  <c r="E118" i="7"/>
  <c r="E117" i="7" s="1"/>
  <c r="E116" i="7" s="1"/>
  <c r="E115" i="7" s="1"/>
  <c r="E127" i="7"/>
  <c r="E126" i="7" s="1"/>
  <c r="E125" i="7" s="1"/>
  <c r="E124" i="7" s="1"/>
  <c r="E110" i="7"/>
  <c r="E109" i="7" s="1"/>
  <c r="E108" i="7" s="1"/>
  <c r="E107" i="7" s="1"/>
  <c r="E98" i="7"/>
  <c r="E101" i="7"/>
  <c r="E84" i="7"/>
  <c r="E83" i="7" s="1"/>
  <c r="E72" i="7"/>
  <c r="E71" i="7" s="1"/>
  <c r="E70" i="7" s="1"/>
  <c r="E51" i="7"/>
  <c r="E50" i="7" s="1"/>
  <c r="E49" i="7" s="1"/>
  <c r="E48" i="7" s="1"/>
  <c r="E33" i="7"/>
  <c r="E39" i="7"/>
  <c r="E38" i="7" s="1"/>
  <c r="E28" i="7"/>
  <c r="F14" i="1"/>
  <c r="E80" i="3"/>
  <c r="C222" i="7"/>
  <c r="C221" i="7" s="1"/>
  <c r="C7" i="8" l="1"/>
  <c r="C324" i="8" s="1"/>
  <c r="D324" i="8"/>
  <c r="I94" i="8"/>
  <c r="I181" i="8"/>
  <c r="H181" i="8"/>
  <c r="E245" i="8"/>
  <c r="E197" i="8"/>
  <c r="I197" i="8" s="1"/>
  <c r="H8" i="8"/>
  <c r="H25" i="8"/>
  <c r="I48" i="8"/>
  <c r="H48" i="8"/>
  <c r="E275" i="8"/>
  <c r="E7" i="8"/>
  <c r="I7" i="8" s="1"/>
  <c r="E86" i="8"/>
  <c r="H230" i="8"/>
  <c r="E221" i="7"/>
  <c r="E220" i="7" s="1"/>
  <c r="E207" i="7" s="1"/>
  <c r="F148" i="7"/>
  <c r="G148" i="7" s="1"/>
  <c r="E147" i="7"/>
  <c r="E36" i="7"/>
  <c r="E37" i="7"/>
  <c r="E228" i="7"/>
  <c r="E133" i="7"/>
  <c r="E97" i="7"/>
  <c r="E96" i="7" s="1"/>
  <c r="E88" i="7" s="1"/>
  <c r="E27" i="7"/>
  <c r="E26" i="7" s="1"/>
  <c r="E25" i="7" s="1"/>
  <c r="E7" i="7" s="1"/>
  <c r="E82" i="7"/>
  <c r="E81" i="7"/>
  <c r="E46" i="3"/>
  <c r="I86" i="8" l="1"/>
  <c r="H86" i="8"/>
  <c r="H7" i="8"/>
  <c r="E324" i="8"/>
  <c r="F147" i="7"/>
  <c r="G147" i="7" s="1"/>
  <c r="E146" i="7"/>
  <c r="F146" i="7" s="1"/>
  <c r="G146" i="7" s="1"/>
  <c r="E80" i="7"/>
  <c r="E262" i="7" s="1"/>
  <c r="E92" i="3"/>
  <c r="E73" i="3"/>
  <c r="E45" i="3" l="1"/>
  <c r="E96" i="3" s="1"/>
  <c r="E79" i="3"/>
  <c r="H324" i="8"/>
  <c r="I324" i="8"/>
  <c r="E24" i="3"/>
  <c r="E26" i="3"/>
  <c r="E35" i="3"/>
  <c r="E38" i="3" l="1"/>
  <c r="G11" i="1"/>
  <c r="G8" i="1"/>
  <c r="F92" i="3"/>
  <c r="F73" i="3"/>
  <c r="F68" i="3"/>
  <c r="F63" i="3"/>
  <c r="F46" i="3"/>
  <c r="F31" i="3"/>
  <c r="F12" i="3"/>
  <c r="D259" i="7"/>
  <c r="D258" i="7" s="1"/>
  <c r="D257" i="7" s="1"/>
  <c r="D256" i="7" s="1"/>
  <c r="D242" i="7"/>
  <c r="D232" i="7"/>
  <c r="D231" i="7" s="1"/>
  <c r="D230" i="7" s="1"/>
  <c r="D229" i="7" s="1"/>
  <c r="D211" i="7"/>
  <c r="D210" i="7" s="1"/>
  <c r="D209" i="7" s="1"/>
  <c r="D208" i="7" s="1"/>
  <c r="D207" i="7" s="1"/>
  <c r="D196" i="7"/>
  <c r="D195" i="7" s="1"/>
  <c r="D194" i="7" s="1"/>
  <c r="D193" i="7" s="1"/>
  <c r="D192" i="7" s="1"/>
  <c r="D181" i="7"/>
  <c r="D180" i="7" s="1"/>
  <c r="D179" i="7" s="1"/>
  <c r="D178" i="7" s="1"/>
  <c r="D177" i="7" s="1"/>
  <c r="D170" i="7"/>
  <c r="D169" i="7" s="1"/>
  <c r="D168" i="7" s="1"/>
  <c r="D167" i="7" s="1"/>
  <c r="D149" i="7"/>
  <c r="D148" i="7" s="1"/>
  <c r="D155" i="7"/>
  <c r="D154" i="7" s="1"/>
  <c r="D142" i="7"/>
  <c r="D141" i="7" s="1"/>
  <c r="D140" i="7" s="1"/>
  <c r="D136" i="7"/>
  <c r="D135" i="7" s="1"/>
  <c r="D134" i="7" s="1"/>
  <c r="D118" i="7"/>
  <c r="D117" i="7" s="1"/>
  <c r="D116" i="7" s="1"/>
  <c r="D115" i="7" s="1"/>
  <c r="D110" i="7"/>
  <c r="D109" i="7" s="1"/>
  <c r="D108" i="7" s="1"/>
  <c r="D107" i="7" s="1"/>
  <c r="D98" i="7"/>
  <c r="D101" i="7"/>
  <c r="D91" i="7"/>
  <c r="D90" i="7" s="1"/>
  <c r="D89" i="7" s="1"/>
  <c r="D84" i="7"/>
  <c r="D83" i="7" s="1"/>
  <c r="D82" i="7" s="1"/>
  <c r="D81" i="7" s="1"/>
  <c r="D72" i="7"/>
  <c r="D71" i="7" s="1"/>
  <c r="D70" i="7" s="1"/>
  <c r="D66" i="7"/>
  <c r="D61" i="7" s="1"/>
  <c r="D60" i="7" s="1"/>
  <c r="D51" i="7"/>
  <c r="D50" i="7" s="1"/>
  <c r="D49" i="7" s="1"/>
  <c r="D39" i="7"/>
  <c r="D38" i="7" s="1"/>
  <c r="D28" i="7"/>
  <c r="D33" i="7"/>
  <c r="D11" i="7"/>
  <c r="D15" i="7"/>
  <c r="G14" i="1" l="1"/>
  <c r="D36" i="7"/>
  <c r="D37" i="7"/>
  <c r="F45" i="3"/>
  <c r="D228" i="7"/>
  <c r="F79" i="3"/>
  <c r="F38" i="3"/>
  <c r="D48" i="7"/>
  <c r="D97" i="7"/>
  <c r="D96" i="7" s="1"/>
  <c r="D88" i="7" s="1"/>
  <c r="D133" i="7"/>
  <c r="D147" i="7"/>
  <c r="D146" i="7" s="1"/>
  <c r="D27" i="7"/>
  <c r="D26" i="7" s="1"/>
  <c r="D25" i="7" s="1"/>
  <c r="D10" i="7"/>
  <c r="D9" i="7" s="1"/>
  <c r="D8" i="7" s="1"/>
  <c r="C245" i="7"/>
  <c r="C244" i="7"/>
  <c r="C243" i="7" s="1"/>
  <c r="C242" i="7" s="1"/>
  <c r="C238" i="7"/>
  <c r="C237" i="7" s="1"/>
  <c r="C236" i="7" s="1"/>
  <c r="C232" i="7"/>
  <c r="C231" i="7" s="1"/>
  <c r="C230" i="7" s="1"/>
  <c r="C220" i="7"/>
  <c r="C216" i="7"/>
  <c r="C215" i="7" s="1"/>
  <c r="C214" i="7" s="1"/>
  <c r="C203" i="7"/>
  <c r="C202" i="7" s="1"/>
  <c r="C201" i="7" s="1"/>
  <c r="C200" i="7" s="1"/>
  <c r="C192" i="7" s="1"/>
  <c r="C170" i="7"/>
  <c r="C169" i="7" s="1"/>
  <c r="C159" i="7"/>
  <c r="C149" i="7"/>
  <c r="C148" i="7" s="1"/>
  <c r="C147" i="7" s="1"/>
  <c r="C146" i="7" s="1"/>
  <c r="C127" i="7"/>
  <c r="C126" i="7" s="1"/>
  <c r="C125" i="7" s="1"/>
  <c r="C124" i="7" s="1"/>
  <c r="C118" i="7"/>
  <c r="C117" i="7" s="1"/>
  <c r="C116" i="7" s="1"/>
  <c r="C115" i="7" s="1"/>
  <c r="C110" i="7"/>
  <c r="C109" i="7" s="1"/>
  <c r="C108" i="7" s="1"/>
  <c r="C107" i="7" s="1"/>
  <c r="C98" i="7"/>
  <c r="C101" i="7"/>
  <c r="C91" i="7"/>
  <c r="C90" i="7" s="1"/>
  <c r="C89" i="7" s="1"/>
  <c r="C77" i="7"/>
  <c r="C76" i="7" s="1"/>
  <c r="C72" i="7"/>
  <c r="C71" i="7" s="1"/>
  <c r="C62" i="7"/>
  <c r="C61" i="7" s="1"/>
  <c r="C60" i="7" s="1"/>
  <c r="C51" i="7"/>
  <c r="C50" i="7" s="1"/>
  <c r="C49" i="7" s="1"/>
  <c r="C39" i="7"/>
  <c r="C38" i="7" s="1"/>
  <c r="C37" i="7" s="1"/>
  <c r="C28" i="7"/>
  <c r="C33" i="7"/>
  <c r="C21" i="7"/>
  <c r="C11" i="7"/>
  <c r="C15" i="7"/>
  <c r="C19" i="7"/>
  <c r="F96" i="3" l="1"/>
  <c r="D80" i="7"/>
  <c r="D7" i="7"/>
  <c r="C229" i="7"/>
  <c r="C208" i="7"/>
  <c r="C207" i="7" s="1"/>
  <c r="C168" i="7"/>
  <c r="C167" i="7"/>
  <c r="C70" i="7"/>
  <c r="C48" i="7" s="1"/>
  <c r="C97" i="7"/>
  <c r="C96" i="7" s="1"/>
  <c r="C88" i="7" s="1"/>
  <c r="C27" i="7"/>
  <c r="C26" i="7" s="1"/>
  <c r="C25" i="7" s="1"/>
  <c r="C10" i="7"/>
  <c r="C9" i="7" s="1"/>
  <c r="C8" i="7" s="1"/>
  <c r="C45" i="7"/>
  <c r="F45" i="7" s="1"/>
  <c r="G45" i="7" s="1"/>
  <c r="D262" i="7" l="1"/>
  <c r="C44" i="7"/>
  <c r="F44" i="7" l="1"/>
  <c r="G44" i="7" s="1"/>
  <c r="C36" i="7"/>
  <c r="C7" i="7" s="1"/>
</calcChain>
</file>

<file path=xl/sharedStrings.xml><?xml version="1.0" encoding="utf-8"?>
<sst xmlns="http://schemas.openxmlformats.org/spreadsheetml/2006/main" count="799" uniqueCount="271">
  <si>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</si>
  <si>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</si>
  <si>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</si>
  <si>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</si>
  <si>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</si>
  <si>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</si>
  <si>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</si>
  <si>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</si>
  <si>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</si>
  <si>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</si>
  <si>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</si>
  <si>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</si>
  <si>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</si>
  <si>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</si>
  <si>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</si>
  <si>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</si>
  <si>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</si>
  <si>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</si>
  <si>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</si>
  <si>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RASHODI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</si>
  <si>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</si>
  <si>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</si>
  <si>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</si>
  <si>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</si>
  <si>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</si>
  <si>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</si>
  <si>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</si>
  <si>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II. POSEBNI DIO</t>
  </si>
  <si>
    <t>I. OPĆI DIO</t>
  </si>
  <si>
    <t>Šifra</t>
  </si>
  <si>
    <t>Materijalni rashodi</t>
  </si>
  <si>
    <t>Vlastiti prihodi</t>
  </si>
  <si>
    <t>B) SAŽETAK RAČUNA FINANCIRANJA</t>
  </si>
  <si>
    <t>A) SAŽETAK RAČUNA PRIHODA I RASHODA</t>
  </si>
  <si>
    <t>UKUPAN DONOS VIŠKA / MANJKA IZ PRETHODNE(IH) GODINE***</t>
  </si>
  <si>
    <t>C) PRENESENI VIŠAK ILI PRENESENI MANJAK I VIŠEGODIŠNJI PLAN URAVNOTEŽENJA</t>
  </si>
  <si>
    <t>Naziv</t>
  </si>
  <si>
    <t>Pomoći iz inozemstva i od subjekata unutar općeg proračuna</t>
  </si>
  <si>
    <t>Prihodi od prodaje proizvoda i robe te pruženih usluga i prihodi od donacija</t>
  </si>
  <si>
    <t>Prihodi iz nadležnog proračuna</t>
  </si>
  <si>
    <t>Prihodi od upravnih i administrativnih pristojbi</t>
  </si>
  <si>
    <t>Financijski rashodi</t>
  </si>
  <si>
    <t>Decentralizirana sredstva za SŠ</t>
  </si>
  <si>
    <t>Donacije za srednje škole</t>
  </si>
  <si>
    <t>MZO za proračunske korisnike</t>
  </si>
  <si>
    <t>Ostale institucije za srednje škole</t>
  </si>
  <si>
    <t xml:space="preserve">Pomoći </t>
  </si>
  <si>
    <t>Ukupni prihodi</t>
  </si>
  <si>
    <t>092 Srednjoškolsko obrazovanje</t>
  </si>
  <si>
    <t>eur</t>
  </si>
  <si>
    <t>Pomoći</t>
  </si>
  <si>
    <t>Nenamjenski prihodi i primici</t>
  </si>
  <si>
    <t>Ukupni rashodi</t>
  </si>
  <si>
    <t>A220104</t>
  </si>
  <si>
    <t>Plaće i drugi rashodi za zaposlene srednjih škola</t>
  </si>
  <si>
    <t>izvor:</t>
  </si>
  <si>
    <t>53082 Ministarstvo znanosti i obrazovanja za poračunske korisnike</t>
  </si>
  <si>
    <t>Plaće (Bruto)</t>
  </si>
  <si>
    <t>Ostali rashodi za zaposlene</t>
  </si>
  <si>
    <t>Doprinosi na plaće</t>
  </si>
  <si>
    <t>Intelektualne i osobne usluge</t>
  </si>
  <si>
    <t>Pristojbe i naknade</t>
  </si>
  <si>
    <t>Redovna djelatnost srednjih škola - minimalni standard</t>
  </si>
  <si>
    <t>A220101</t>
  </si>
  <si>
    <t>Materijalni rashodi SŠ po kriterijima</t>
  </si>
  <si>
    <t>48007  Decentralizirana sredstva za srednje škole</t>
  </si>
  <si>
    <t>Naknade troškova zaposlenima</t>
  </si>
  <si>
    <t>Rashodi za materijal i energiju</t>
  </si>
  <si>
    <t>Rashodi za usluge</t>
  </si>
  <si>
    <t>Ostali nespomenuti rashodi poslovanja</t>
  </si>
  <si>
    <t>Financijski  rashodi</t>
  </si>
  <si>
    <t>Ostali financijski rashodi</t>
  </si>
  <si>
    <t>A220102</t>
  </si>
  <si>
    <t>Materijalni rashodi SŠ po stvarnom trošku</t>
  </si>
  <si>
    <t>48007 Decentralizirana sredstva za srednje škole</t>
  </si>
  <si>
    <t>Zakupnine i najmanine+zdravstvene usluge</t>
  </si>
  <si>
    <t>Premije osiguranja</t>
  </si>
  <si>
    <t>A220103</t>
  </si>
  <si>
    <t>Materijalni rashodi SŠ - drugi izvori</t>
  </si>
  <si>
    <t>izvor</t>
  </si>
  <si>
    <t>32400 Vlastiti prihodi</t>
  </si>
  <si>
    <t>Uredska oprema i namještaj</t>
  </si>
  <si>
    <t>Plaće za redovan rad</t>
  </si>
  <si>
    <t>Doprinosi za mirovinsko</t>
  </si>
  <si>
    <t>A230101</t>
  </si>
  <si>
    <t xml:space="preserve">Materijalni troškovi iznad standarda </t>
  </si>
  <si>
    <t>11001 Nenamjenski prihodi i primici</t>
  </si>
  <si>
    <t xml:space="preserve">Energija </t>
  </si>
  <si>
    <t>A230102</t>
  </si>
  <si>
    <t>Županijska natjecanja</t>
  </si>
  <si>
    <t>Uredski materijal i ostali materijalni rashodi</t>
  </si>
  <si>
    <t>Reprezentacija</t>
  </si>
  <si>
    <t>58400 Školski sportski savez Istarske županije</t>
  </si>
  <si>
    <t>62400 Donacije za srednje škole</t>
  </si>
  <si>
    <t>A230148</t>
  </si>
  <si>
    <t>Financiranje učenika sa posebnim potrebama</t>
  </si>
  <si>
    <t>Službena putovanja</t>
  </si>
  <si>
    <t>A230165</t>
  </si>
  <si>
    <t>A230184</t>
  </si>
  <si>
    <t>Zavičajna nastava</t>
  </si>
  <si>
    <t>Ostale usluge</t>
  </si>
  <si>
    <t>Investicijsko održavanje srednjih škola</t>
  </si>
  <si>
    <t>Investicijsko održavanje SŠ -minimalni standardi</t>
  </si>
  <si>
    <t>K240601</t>
  </si>
  <si>
    <t>UKUPNO RASHODI I IZDACI</t>
  </si>
  <si>
    <t>Zatezne kamate</t>
  </si>
  <si>
    <t>Ostala nematerijalna imovina</t>
  </si>
  <si>
    <t>Predsjednik školskog odbora:</t>
  </si>
  <si>
    <t>Projekcija proračuna
za 2026.</t>
  </si>
  <si>
    <t>FINANCIJSKI RASHODI</t>
  </si>
  <si>
    <t>OSTALI RASHODI</t>
  </si>
  <si>
    <t>Kazne, penali, naknada</t>
  </si>
  <si>
    <t>NEFINANCIJSKA IMOVINA</t>
  </si>
  <si>
    <t>Nematerijalna imovina</t>
  </si>
  <si>
    <t>Naknada trošk.osobama izvan rad.odnosa</t>
  </si>
  <si>
    <t>Ostali nespom.rashodi</t>
  </si>
  <si>
    <t>Bankarske usluige i usl.plat.prometa</t>
  </si>
  <si>
    <t>RASHODI ZA NABAVU NEF.IMOVINE</t>
  </si>
  <si>
    <t>Postrojenja i oprema</t>
  </si>
  <si>
    <t>Knjige</t>
  </si>
  <si>
    <t>53082   Ministarstvo znanosti, obrazovanja i sporta</t>
  </si>
  <si>
    <t>58400  Ostale institucije za srednje škole</t>
  </si>
  <si>
    <t>RSHODI POSLOVANJA</t>
  </si>
  <si>
    <t>Naknade troškova zaposl.</t>
  </si>
  <si>
    <t>Naknade troškova osobama izvan rad.odnosa</t>
  </si>
  <si>
    <t>Oprema</t>
  </si>
  <si>
    <t>Sportska oprema</t>
  </si>
  <si>
    <t>PROGRAMI OBRAZOVANJA IZNAD STANDARDA</t>
  </si>
  <si>
    <t>Naknade trošova zaposlenima</t>
  </si>
  <si>
    <t>Doprinosi iz plaće</t>
  </si>
  <si>
    <t>Materijslni rashodi</t>
  </si>
  <si>
    <t>Naknade trošk.zaposlenima</t>
  </si>
  <si>
    <t>Plaća za redovan rad</t>
  </si>
  <si>
    <t>A230139</t>
  </si>
  <si>
    <t>MATURALNE ZABAVE</t>
  </si>
  <si>
    <t>A230140</t>
  </si>
  <si>
    <t>SUFINANCIRANJE REDOVNE DJELATNOSTI</t>
  </si>
  <si>
    <t>55042 Grad Buje za proračunske korisnike</t>
  </si>
  <si>
    <t>Ostali nespomenuti rashodi</t>
  </si>
  <si>
    <t>A230145</t>
  </si>
  <si>
    <t>VJEŽBENIČKE TVRTKE ZA EKONOMISTE</t>
  </si>
  <si>
    <t>UČENIČKI SERVIS</t>
  </si>
  <si>
    <t>32400  Vlastiti prihodi srednjih škola</t>
  </si>
  <si>
    <t>A230176</t>
  </si>
  <si>
    <t>DRŽAVNO NATJECANJE</t>
  </si>
  <si>
    <t>53080 Agencija za odgoj i obrazovanje</t>
  </si>
  <si>
    <t>Naknade troškova osob.izvan rad.odnosa</t>
  </si>
  <si>
    <t>Ostali nespom.rashodi poslovanja</t>
  </si>
  <si>
    <t>A240202</t>
  </si>
  <si>
    <t xml:space="preserve">11001 Nenamjenski prihodi i primici </t>
  </si>
  <si>
    <t>Kapitalna ulaganja u srednje škole</t>
  </si>
  <si>
    <t>K240413</t>
  </si>
  <si>
    <t>TSŠ LEONARDO DA VICI BUJE-BUIE</t>
  </si>
  <si>
    <t>Dodatna ulaganja na građ.objektima</t>
  </si>
  <si>
    <t>48008 Decentralizirana sredstva za kapit.ulaganje</t>
  </si>
  <si>
    <t>Ostala nemat.imovina</t>
  </si>
  <si>
    <t>OPREMANJE U SREDNJIM ŠKOLAMA</t>
  </si>
  <si>
    <t>ŠKOLSKI NAMJEŠTAJ I OPREMA</t>
  </si>
  <si>
    <t>Rashodi za nabavu proizved.imovine</t>
  </si>
  <si>
    <t>48008 Decentraliz.sredstva za kapit.ulaganje</t>
  </si>
  <si>
    <t>K240602</t>
  </si>
  <si>
    <t>OPREMANJE BIBLIOTEKE</t>
  </si>
  <si>
    <t>11001  Nenamjenski prihodi i primici</t>
  </si>
  <si>
    <t>Naknade građanima i kućanstvima</t>
  </si>
  <si>
    <t>A230204</t>
  </si>
  <si>
    <t>Provedba kurikuluma</t>
  </si>
  <si>
    <t>A230209</t>
  </si>
  <si>
    <t>Menstrualne higijenske potrebe</t>
  </si>
  <si>
    <t xml:space="preserve"> 53082 Ministarstvo znanosti, obrazovanja i sporta</t>
  </si>
  <si>
    <t>53102 Ministarstvo rada, mirov.sustava, obit., i soc.politika</t>
  </si>
  <si>
    <t>Tekuće donacije u naravi</t>
  </si>
  <si>
    <t>A240201</t>
  </si>
  <si>
    <t>Investicijsko održavanje SŠ-min.standard</t>
  </si>
  <si>
    <t xml:space="preserve">48007 Decentralizirana sredstva za srednje škole  </t>
  </si>
  <si>
    <t>K240604</t>
  </si>
  <si>
    <t>Opremanje kabineta</t>
  </si>
  <si>
    <t>Pomoći nenadležnih proračuna</t>
  </si>
  <si>
    <t>Ostale institucije</t>
  </si>
  <si>
    <t xml:space="preserve">Donacije </t>
  </si>
  <si>
    <t>Grad Buje za proračunske korisnike</t>
  </si>
  <si>
    <t>NAKNADE GRAĐANIMA I KUĆ.</t>
  </si>
  <si>
    <t xml:space="preserve">Ministarst.rada, mirov. sustava, obitelji i soc.pol. </t>
  </si>
  <si>
    <t>Rashodi za nabavu proizvedene dugotrajne imovine</t>
  </si>
  <si>
    <t>Proračunski korisnici za pror.korisnike</t>
  </si>
  <si>
    <t>Rashodi za nabavu neproizvedene dug.imovine</t>
  </si>
  <si>
    <t>Ostali prihodi</t>
  </si>
  <si>
    <t>Prihodi od imovine</t>
  </si>
  <si>
    <t>Školski sportski savez</t>
  </si>
  <si>
    <t>52080  Ministarstvo znanosti i obrazovanja</t>
  </si>
  <si>
    <t>Min.znanosti i obrazovanja</t>
  </si>
  <si>
    <t>Dec.sredstva za kapitalno ulaganje</t>
  </si>
  <si>
    <t>Donacije mof</t>
  </si>
  <si>
    <t>Vlastiti prihodi učenički</t>
  </si>
  <si>
    <t>Min.rada, mirov.sustava i soc.pol.</t>
  </si>
  <si>
    <t>Agencija za odgoj i obrazovanje</t>
  </si>
  <si>
    <t>KLASA:</t>
  </si>
  <si>
    <t>URBROJ:</t>
  </si>
  <si>
    <t>Giordano Trani</t>
  </si>
  <si>
    <t>Indeks 3/1*100</t>
  </si>
  <si>
    <t>Indeks 3/2*100</t>
  </si>
  <si>
    <t xml:space="preserve">KLASA: </t>
  </si>
  <si>
    <t xml:space="preserve">URBROJ: </t>
  </si>
  <si>
    <t>09 Obrazovanje</t>
  </si>
  <si>
    <t>Izvršenje 2023.**</t>
  </si>
  <si>
    <t>Plan 2024.**</t>
  </si>
  <si>
    <t>Proračun za 2025.</t>
  </si>
  <si>
    <t>Projekcija proračuna
za 2027.</t>
  </si>
  <si>
    <t>Izvršenje 2023.</t>
  </si>
  <si>
    <t>Plan 2024.</t>
  </si>
  <si>
    <t>PRORAČUN JEDINICE LOKALNE I PODRUČNE (REGIONALNE) SAMOUPRAVE ZA 2025. I PROJEKCIJA ZA 2026. I 2027. GODINU</t>
  </si>
  <si>
    <t>62400  Donacije za srednje škole</t>
  </si>
  <si>
    <t>55291 Grad Novigrad za pror.korisnike</t>
  </si>
  <si>
    <t>55138 Općina Grožnjan za pror.korisnike</t>
  </si>
  <si>
    <t>53082 Ministarstvo znanosti i obrazovanja za pror.korisnike</t>
  </si>
  <si>
    <t>T921301</t>
  </si>
  <si>
    <t>Maturalna zabava</t>
  </si>
  <si>
    <t>Sufinanciranje redovne djelatnosti</t>
  </si>
  <si>
    <t>Vježbeničke tvrtke za ekonomiste</t>
  </si>
  <si>
    <t>Učenički servis</t>
  </si>
  <si>
    <t>Državno natjecanje</t>
  </si>
  <si>
    <t>TSŠ-SMSI Leonardo da Vinci Buje-Buie</t>
  </si>
  <si>
    <t>Školski namještaj i oprema</t>
  </si>
  <si>
    <t>Opremanje biblioteke</t>
  </si>
  <si>
    <t>Erasmus +</t>
  </si>
  <si>
    <t>51700 Prihodi za EU projekte Erasmus +</t>
  </si>
  <si>
    <t>ERASMUS PLUS</t>
  </si>
  <si>
    <t>A230212</t>
  </si>
  <si>
    <t>Oxford digitalna knjižnica</t>
  </si>
  <si>
    <t>Fakultativni program: Škola i zajednica</t>
  </si>
  <si>
    <t>A230213</t>
  </si>
  <si>
    <t>A230219</t>
  </si>
  <si>
    <t>Uzorkovanje vode i izrada procjena rizika vodovodne mreže</t>
  </si>
  <si>
    <t>K240401</t>
  </si>
  <si>
    <t>Projektna dokumentacija srednjih škola</t>
  </si>
  <si>
    <t>48008 Decentralizirana sredstva za kap.</t>
  </si>
  <si>
    <t>48011 Decentral. sredstva prethodne god.</t>
  </si>
  <si>
    <t xml:space="preserve">Grad Novigrad </t>
  </si>
  <si>
    <t>Općina Grožnjan</t>
  </si>
  <si>
    <t xml:space="preserve">Općina Grožnjan </t>
  </si>
  <si>
    <t>Grad Novigrad</t>
  </si>
  <si>
    <t>A230189</t>
  </si>
  <si>
    <t>Mentorstvo</t>
  </si>
  <si>
    <t>Buje, 18.10.2024.</t>
  </si>
  <si>
    <t>PRIHODI POSLOVANJA PREMA IZVORIMA FINANCIRANJA</t>
  </si>
  <si>
    <t>Brojčana oznaka i naziv</t>
  </si>
  <si>
    <t>Projekcija 
za 2026.</t>
  </si>
  <si>
    <t>1 Opći prihodi i primici</t>
  </si>
  <si>
    <t>11 nenamjenski prihodi i primici</t>
  </si>
  <si>
    <t>3 Vlastiti prihodi</t>
  </si>
  <si>
    <t>32 Vlastiti prihodi proračunskih korisnika</t>
  </si>
  <si>
    <t>4 Prihodi za posebne namjene</t>
  </si>
  <si>
    <t>47 Prihodi za posebne namjene za proračunske korisnike</t>
  </si>
  <si>
    <t>5 Pomoći</t>
  </si>
  <si>
    <t>51 Europska unija</t>
  </si>
  <si>
    <t>53 Ministarstva i državne ustanove za proračunske korisnike</t>
  </si>
  <si>
    <t>55 Gradovi i općine za proračunske korisnike</t>
  </si>
  <si>
    <t>58 Ostale institucije za proračunske korisnike</t>
  </si>
  <si>
    <t>6 Donacije</t>
  </si>
  <si>
    <t>62 Donacije za proračunske korisnike</t>
  </si>
  <si>
    <t>7 Prihodi od prodaje nefinancijke imovine</t>
  </si>
  <si>
    <t>72 Prihodi od prodaje imovine za proračunske korisnike</t>
  </si>
  <si>
    <t>RASHODI POSLOVANJA PREMA IZVORIMA FINANCIRANJA</t>
  </si>
  <si>
    <t>52 Ministarstva i državne ustanove</t>
  </si>
  <si>
    <t>Plan za 2025.</t>
  </si>
  <si>
    <t>Projekcija 
za 2027.</t>
  </si>
  <si>
    <t>66 Prihodi od učeničkog servisa</t>
  </si>
  <si>
    <t>65 Prihodi od upravnih i admin.pristojbi</t>
  </si>
  <si>
    <t>FINANCIJSKI PLAN TSŠ-SMSI LEONARDO DA VINCI BUJE-BUIE  ZA 2025. I PROJEKCIJA ZA 2026. I 2027. GODINU</t>
  </si>
  <si>
    <t>Projekcija
za 2027.</t>
  </si>
  <si>
    <t>400-02/24-01/3</t>
  </si>
  <si>
    <t>2105-21-01/24-1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</si>
</sst>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[Red]#,##0.00"/>
    <numFmt numFmtId="165" formatCode="#,##0.00_ ;\-#,##0.00\ "/>
    <numFmt numFmtId="166" formatCode="[$-1041A]#,##0.00;\-\ #,##0.00"/>
  </numFmts>
  <fonts count="3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indexed="8"/>
      <name val="Arial"/>
      <family val="2"/>
      <charset val="238"/>
    </font>
    <font>
      <i/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i/>
      <sz val="9"/>
      <color theme="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i/>
      <sz val="9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theme="4"/>
      <name val="Arial"/>
      <family val="2"/>
      <charset val="238"/>
    </font>
    <font>
      <b/>
      <i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1">
    <xf numFmtId="0" fontId="0" fillId="0" borderId="0" xfId="0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3" fontId="3" fillId="2" borderId="3" xfId="0" applyNumberFormat="1" applyFont="1" applyFill="1" applyBorder="1" applyAlignment="1">
      <alignment horizontal="right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15" fillId="2" borderId="3" xfId="0" quotePrefix="1" applyFont="1" applyFill="1" applyBorder="1" applyAlignment="1">
      <alignment horizontal="left" vertical="center"/>
    </xf>
    <xf numFmtId="0" fontId="16" fillId="2" borderId="3" xfId="0" applyNumberFormat="1" applyFont="1" applyFill="1" applyBorder="1" applyAlignment="1" applyProtection="1">
      <alignment vertical="center" wrapText="1"/>
    </xf>
    <xf numFmtId="0" fontId="17" fillId="2" borderId="3" xfId="0" applyNumberFormat="1" applyFont="1" applyFill="1" applyBorder="1" applyAlignment="1" applyProtection="1">
      <alignment vertical="center" wrapText="1"/>
    </xf>
    <xf numFmtId="3" fontId="19" fillId="2" borderId="3" xfId="0" applyNumberFormat="1" applyFont="1" applyFill="1" applyBorder="1" applyAlignment="1">
      <alignment horizontal="right"/>
    </xf>
    <xf numFmtId="3" fontId="6" fillId="2" borderId="3" xfId="0" applyNumberFormat="1" applyFont="1" applyFill="1" applyBorder="1" applyAlignment="1">
      <alignment horizontal="right"/>
    </xf>
    <xf numFmtId="0" fontId="23" fillId="2" borderId="3" xfId="0" quotePrefix="1" applyFont="1" applyFill="1" applyBorder="1" applyAlignment="1">
      <alignment horizontal="left" vertical="center"/>
    </xf>
    <xf numFmtId="0" fontId="11" fillId="2" borderId="3" xfId="0" quotePrefix="1" applyFont="1" applyFill="1" applyBorder="1" applyAlignment="1">
      <alignment horizontal="left" vertical="center" wrapText="1"/>
    </xf>
    <xf numFmtId="0" fontId="16" fillId="2" borderId="3" xfId="0" applyNumberFormat="1" applyFont="1" applyFill="1" applyBorder="1" applyAlignment="1" applyProtection="1">
      <alignment horizontal="left" vertical="center" wrapText="1"/>
    </xf>
    <xf numFmtId="0" fontId="25" fillId="2" borderId="3" xfId="0" quotePrefix="1" applyFont="1" applyFill="1" applyBorder="1" applyAlignment="1">
      <alignment horizontal="left" vertical="center"/>
    </xf>
    <xf numFmtId="0" fontId="27" fillId="4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4" fontId="6" fillId="0" borderId="3" xfId="0" applyNumberFormat="1" applyFont="1" applyBorder="1"/>
    <xf numFmtId="0" fontId="3" fillId="0" borderId="3" xfId="0" applyFont="1" applyBorder="1" applyAlignment="1">
      <alignment wrapText="1"/>
    </xf>
    <xf numFmtId="4" fontId="3" fillId="0" borderId="3" xfId="0" applyNumberFormat="1" applyFont="1" applyBorder="1"/>
    <xf numFmtId="0" fontId="11" fillId="0" borderId="3" xfId="0" applyFont="1" applyBorder="1" applyAlignment="1">
      <alignment horizontal="center"/>
    </xf>
    <xf numFmtId="0" fontId="11" fillId="0" borderId="3" xfId="0" applyFont="1" applyBorder="1" applyAlignment="1">
      <alignment wrapText="1"/>
    </xf>
    <xf numFmtId="0" fontId="11" fillId="0" borderId="3" xfId="0" applyFont="1" applyBorder="1" applyAlignment="1">
      <alignment horizontal="left"/>
    </xf>
    <xf numFmtId="0" fontId="11" fillId="0" borderId="3" xfId="0" applyFont="1" applyBorder="1"/>
    <xf numFmtId="0" fontId="23" fillId="0" borderId="3" xfId="0" applyFont="1" applyBorder="1" applyAlignment="1">
      <alignment horizontal="left"/>
    </xf>
    <xf numFmtId="0" fontId="23" fillId="0" borderId="3" xfId="0" applyFont="1" applyBorder="1" applyAlignment="1">
      <alignment wrapText="1"/>
    </xf>
    <xf numFmtId="0" fontId="9" fillId="0" borderId="3" xfId="0" applyFont="1" applyBorder="1" applyAlignment="1">
      <alignment horizontal="center"/>
    </xf>
    <xf numFmtId="0" fontId="9" fillId="0" borderId="3" xfId="0" applyFont="1" applyBorder="1" applyAlignment="1">
      <alignment wrapText="1"/>
    </xf>
    <xf numFmtId="4" fontId="9" fillId="0" borderId="3" xfId="0" applyNumberFormat="1" applyFont="1" applyBorder="1"/>
    <xf numFmtId="0" fontId="6" fillId="0" borderId="3" xfId="0" applyFont="1" applyBorder="1" applyAlignment="1">
      <alignment wrapText="1"/>
    </xf>
    <xf numFmtId="4" fontId="11" fillId="0" borderId="3" xfId="0" applyNumberFormat="1" applyFont="1" applyBorder="1"/>
    <xf numFmtId="0" fontId="3" fillId="0" borderId="3" xfId="0" applyFont="1" applyBorder="1" applyAlignment="1">
      <alignment horizontal="center"/>
    </xf>
    <xf numFmtId="0" fontId="10" fillId="0" borderId="3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10" fillId="0" borderId="3" xfId="0" applyFont="1" applyBorder="1" applyAlignment="1">
      <alignment wrapText="1"/>
    </xf>
    <xf numFmtId="4" fontId="29" fillId="0" borderId="3" xfId="0" applyNumberFormat="1" applyFont="1" applyBorder="1" applyAlignment="1">
      <alignment wrapText="1"/>
    </xf>
    <xf numFmtId="4" fontId="6" fillId="0" borderId="3" xfId="0" applyNumberFormat="1" applyFont="1" applyBorder="1" applyAlignment="1">
      <alignment wrapText="1"/>
    </xf>
    <xf numFmtId="0" fontId="6" fillId="0" borderId="3" xfId="0" applyFont="1" applyBorder="1" applyAlignment="1">
      <alignment horizontal="left"/>
    </xf>
    <xf numFmtId="0" fontId="6" fillId="0" borderId="3" xfId="0" applyFont="1" applyBorder="1"/>
    <xf numFmtId="0" fontId="3" fillId="2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wrapText="1"/>
    </xf>
    <xf numFmtId="4" fontId="3" fillId="2" borderId="3" xfId="0" applyNumberFormat="1" applyFont="1" applyFill="1" applyBorder="1"/>
    <xf numFmtId="0" fontId="6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/>
    <xf numFmtId="0" fontId="27" fillId="5" borderId="3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3" xfId="0" applyNumberFormat="1" applyFont="1" applyFill="1" applyBorder="1" applyAlignment="1" applyProtection="1">
      <alignment horizontal="center" vertical="center" wrapText="1"/>
    </xf>
    <xf numFmtId="0" fontId="15" fillId="2" borderId="3" xfId="0" quotePrefix="1" applyFont="1" applyFill="1" applyBorder="1" applyAlignment="1">
      <alignment horizontal="left" vertical="center" wrapText="1"/>
    </xf>
    <xf numFmtId="4" fontId="3" fillId="6" borderId="3" xfId="0" applyNumberFormat="1" applyFont="1" applyFill="1" applyBorder="1"/>
    <xf numFmtId="4" fontId="6" fillId="6" borderId="3" xfId="0" applyNumberFormat="1" applyFont="1" applyFill="1" applyBorder="1"/>
    <xf numFmtId="4" fontId="9" fillId="6" borderId="3" xfId="0" applyNumberFormat="1" applyFont="1" applyFill="1" applyBorder="1"/>
    <xf numFmtId="4" fontId="11" fillId="6" borderId="3" xfId="0" applyNumberFormat="1" applyFont="1" applyFill="1" applyBorder="1"/>
    <xf numFmtId="0" fontId="3" fillId="6" borderId="0" xfId="0" applyFont="1" applyFill="1"/>
    <xf numFmtId="0" fontId="31" fillId="0" borderId="3" xfId="0" applyFont="1" applyBorder="1" applyAlignment="1">
      <alignment horizontal="center"/>
    </xf>
    <xf numFmtId="0" fontId="31" fillId="0" borderId="3" xfId="0" applyFont="1" applyBorder="1" applyAlignment="1">
      <alignment wrapText="1"/>
    </xf>
    <xf numFmtId="0" fontId="32" fillId="0" borderId="3" xfId="0" applyFont="1" applyBorder="1" applyAlignment="1">
      <alignment horizontal="center"/>
    </xf>
    <xf numFmtId="0" fontId="32" fillId="0" borderId="3" xfId="0" applyFont="1" applyBorder="1" applyAlignment="1">
      <alignment wrapText="1"/>
    </xf>
    <xf numFmtId="0" fontId="33" fillId="0" borderId="3" xfId="0" applyFont="1" applyBorder="1" applyAlignment="1">
      <alignment wrapText="1"/>
    </xf>
    <xf numFmtId="0" fontId="33" fillId="0" borderId="3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31" fillId="0" borderId="3" xfId="0" applyFont="1" applyBorder="1" applyAlignment="1">
      <alignment horizontal="left"/>
    </xf>
    <xf numFmtId="0" fontId="6" fillId="0" borderId="3" xfId="0" applyFont="1" applyBorder="1" applyAlignment="1">
      <alignment horizontal="left" wrapText="1"/>
    </xf>
    <xf numFmtId="4" fontId="31" fillId="6" borderId="3" xfId="0" applyNumberFormat="1" applyFont="1" applyFill="1" applyBorder="1"/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vertical="center" wrapText="1"/>
    </xf>
    <xf numFmtId="0" fontId="6" fillId="0" borderId="0" xfId="0" applyFont="1" applyBorder="1" applyAlignment="1">
      <alignment horizontal="center"/>
    </xf>
    <xf numFmtId="0" fontId="3" fillId="0" borderId="0" xfId="0" applyFont="1" applyBorder="1" applyAlignment="1">
      <alignment wrapText="1"/>
    </xf>
    <xf numFmtId="4" fontId="3" fillId="6" borderId="0" xfId="0" applyNumberFormat="1" applyFont="1" applyFill="1" applyBorder="1"/>
    <xf numFmtId="4" fontId="3" fillId="0" borderId="0" xfId="0" applyNumberFormat="1" applyFont="1" applyBorder="1"/>
    <xf numFmtId="0" fontId="9" fillId="2" borderId="3" xfId="0" applyNumberFormat="1" applyFont="1" applyFill="1" applyBorder="1" applyAlignment="1" applyProtection="1">
      <alignment horizontal="left" vertical="center"/>
    </xf>
    <xf numFmtId="4" fontId="0" fillId="0" borderId="0" xfId="0" applyNumberFormat="1"/>
    <xf numFmtId="0" fontId="0" fillId="2" borderId="0" xfId="0" applyFill="1"/>
    <xf numFmtId="0" fontId="6" fillId="2" borderId="3" xfId="0" applyFont="1" applyFill="1" applyBorder="1" applyAlignment="1">
      <alignment horizontal="center"/>
    </xf>
    <xf numFmtId="4" fontId="6" fillId="2" borderId="3" xfId="0" applyNumberFormat="1" applyFont="1" applyFill="1" applyBorder="1"/>
    <xf numFmtId="0" fontId="31" fillId="2" borderId="3" xfId="0" applyFont="1" applyFill="1" applyBorder="1" applyAlignment="1">
      <alignment wrapText="1"/>
    </xf>
    <xf numFmtId="0" fontId="11" fillId="2" borderId="3" xfId="0" applyFont="1" applyFill="1" applyBorder="1" applyAlignment="1">
      <alignment horizontal="left"/>
    </xf>
    <xf numFmtId="0" fontId="23" fillId="2" borderId="3" xfId="0" applyFont="1" applyFill="1" applyBorder="1" applyAlignment="1">
      <alignment horizontal="left"/>
    </xf>
    <xf numFmtId="0" fontId="23" fillId="2" borderId="3" xfId="0" applyFont="1" applyFill="1" applyBorder="1" applyAlignment="1">
      <alignment wrapText="1"/>
    </xf>
    <xf numFmtId="0" fontId="11" fillId="2" borderId="3" xfId="0" applyFont="1" applyFill="1" applyBorder="1" applyAlignment="1">
      <alignment horizontal="center"/>
    </xf>
    <xf numFmtId="0" fontId="11" fillId="2" borderId="3" xfId="0" applyFont="1" applyFill="1" applyBorder="1" applyAlignment="1">
      <alignment wrapText="1"/>
    </xf>
    <xf numFmtId="0" fontId="9" fillId="2" borderId="3" xfId="0" applyFont="1" applyFill="1" applyBorder="1" applyAlignment="1">
      <alignment horizontal="center"/>
    </xf>
    <xf numFmtId="0" fontId="9" fillId="2" borderId="3" xfId="0" applyFont="1" applyFill="1" applyBorder="1" applyAlignment="1">
      <alignment wrapText="1"/>
    </xf>
    <xf numFmtId="4" fontId="9" fillId="2" borderId="3" xfId="0" applyNumberFormat="1" applyFont="1" applyFill="1" applyBorder="1"/>
    <xf numFmtId="4" fontId="11" fillId="2" borderId="3" xfId="0" applyNumberFormat="1" applyFont="1" applyFill="1" applyBorder="1"/>
    <xf numFmtId="0" fontId="6" fillId="2" borderId="3" xfId="0" applyFont="1" applyFill="1" applyBorder="1" applyAlignment="1">
      <alignment wrapText="1"/>
    </xf>
    <xf numFmtId="0" fontId="10" fillId="2" borderId="3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4" fontId="6" fillId="2" borderId="3" xfId="0" applyNumberFormat="1" applyFont="1" applyFill="1" applyBorder="1" applyAlignment="1">
      <alignment wrapText="1"/>
    </xf>
    <xf numFmtId="0" fontId="10" fillId="2" borderId="3" xfId="0" applyFont="1" applyFill="1" applyBorder="1" applyAlignment="1">
      <alignment wrapText="1"/>
    </xf>
    <xf numFmtId="0" fontId="33" fillId="2" borderId="3" xfId="0" applyFont="1" applyFill="1" applyBorder="1" applyAlignment="1">
      <alignment horizontal="center"/>
    </xf>
    <xf numFmtId="0" fontId="33" fillId="2" borderId="3" xfId="0" applyFont="1" applyFill="1" applyBorder="1" applyAlignment="1">
      <alignment wrapText="1"/>
    </xf>
    <xf numFmtId="4" fontId="33" fillId="2" borderId="3" xfId="0" applyNumberFormat="1" applyFont="1" applyFill="1" applyBorder="1"/>
    <xf numFmtId="0" fontId="11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left"/>
    </xf>
    <xf numFmtId="0" fontId="31" fillId="2" borderId="3" xfId="0" applyFont="1" applyFill="1" applyBorder="1" applyAlignment="1">
      <alignment horizontal="left"/>
    </xf>
    <xf numFmtId="4" fontId="3" fillId="2" borderId="0" xfId="0" applyNumberFormat="1" applyFont="1" applyFill="1" applyBorder="1"/>
    <xf numFmtId="0" fontId="3" fillId="2" borderId="0" xfId="0" applyFont="1" applyFill="1"/>
    <xf numFmtId="4" fontId="0" fillId="2" borderId="0" xfId="0" applyNumberFormat="1" applyFill="1"/>
    <xf numFmtId="4" fontId="28" fillId="2" borderId="3" xfId="0" applyNumberFormat="1" applyFont="1" applyFill="1" applyBorder="1"/>
    <xf numFmtId="4" fontId="29" fillId="2" borderId="3" xfId="0" applyNumberFormat="1" applyFont="1" applyFill="1" applyBorder="1"/>
    <xf numFmtId="4" fontId="11" fillId="0" borderId="3" xfId="0" applyNumberFormat="1" applyFont="1" applyBorder="1" applyAlignment="1">
      <alignment wrapText="1"/>
    </xf>
    <xf numFmtId="4" fontId="31" fillId="0" borderId="3" xfId="0" applyNumberFormat="1" applyFont="1" applyBorder="1"/>
    <xf numFmtId="4" fontId="6" fillId="0" borderId="0" xfId="0" applyNumberFormat="1" applyFont="1" applyBorder="1"/>
    <xf numFmtId="4" fontId="6" fillId="2" borderId="1" xfId="0" applyNumberFormat="1" applyFont="1" applyFill="1" applyBorder="1"/>
    <xf numFmtId="0" fontId="0" fillId="2" borderId="3" xfId="0" applyFill="1" applyBorder="1"/>
    <xf numFmtId="0" fontId="2" fillId="2" borderId="0" xfId="0" applyNumberFormat="1" applyFont="1" applyFill="1" applyBorder="1" applyAlignment="1" applyProtection="1">
      <alignment horizontal="left" wrapText="1"/>
    </xf>
    <xf numFmtId="0" fontId="4" fillId="2" borderId="0" xfId="0" applyNumberFormat="1" applyFont="1" applyFill="1" applyBorder="1" applyAlignment="1" applyProtection="1">
      <alignment wrapText="1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right"/>
    </xf>
    <xf numFmtId="164" fontId="11" fillId="2" borderId="1" xfId="0" applyNumberFormat="1" applyFont="1" applyFill="1" applyBorder="1" applyAlignment="1">
      <alignment horizontal="left" vertical="center"/>
    </xf>
    <xf numFmtId="164" fontId="9" fillId="2" borderId="2" xfId="0" applyNumberFormat="1" applyFont="1" applyFill="1" applyBorder="1" applyAlignment="1" applyProtection="1">
      <alignment vertical="center"/>
    </xf>
    <xf numFmtId="164" fontId="6" fillId="2" borderId="3" xfId="0" applyNumberFormat="1" applyFont="1" applyFill="1" applyBorder="1" applyAlignment="1" applyProtection="1">
      <alignment horizontal="right" wrapText="1"/>
    </xf>
    <xf numFmtId="164" fontId="2" fillId="2" borderId="0" xfId="0" applyNumberFormat="1" applyFont="1" applyFill="1" applyBorder="1" applyAlignment="1" applyProtection="1">
      <alignment horizontal="center" vertical="center" wrapText="1"/>
    </xf>
    <xf numFmtId="164" fontId="4" fillId="2" borderId="0" xfId="0" applyNumberFormat="1" applyFont="1" applyFill="1" applyBorder="1" applyAlignment="1" applyProtection="1">
      <alignment horizontal="center" vertical="center" wrapText="1"/>
    </xf>
    <xf numFmtId="164" fontId="3" fillId="2" borderId="0" xfId="0" applyNumberFormat="1" applyFont="1" applyFill="1" applyBorder="1" applyAlignment="1" applyProtection="1"/>
    <xf numFmtId="164" fontId="2" fillId="2" borderId="0" xfId="0" quotePrefix="1" applyNumberFormat="1" applyFont="1" applyFill="1" applyBorder="1" applyAlignment="1" applyProtection="1">
      <alignment horizontal="center" vertical="center" wrapText="1"/>
    </xf>
    <xf numFmtId="164" fontId="6" fillId="2" borderId="1" xfId="0" quotePrefix="1" applyNumberFormat="1" applyFont="1" applyFill="1" applyBorder="1" applyAlignment="1">
      <alignment horizontal="right"/>
    </xf>
    <xf numFmtId="164" fontId="0" fillId="2" borderId="0" xfId="0" applyNumberFormat="1" applyFill="1"/>
    <xf numFmtId="164" fontId="7" fillId="2" borderId="0" xfId="0" quotePrefix="1" applyNumberFormat="1" applyFont="1" applyFill="1" applyBorder="1" applyAlignment="1" applyProtection="1">
      <alignment horizontal="left" wrapText="1"/>
    </xf>
    <xf numFmtId="164" fontId="8" fillId="2" borderId="0" xfId="0" applyNumberFormat="1" applyFont="1" applyFill="1" applyBorder="1" applyAlignment="1" applyProtection="1">
      <alignment wrapText="1"/>
    </xf>
    <xf numFmtId="164" fontId="5" fillId="2" borderId="0" xfId="0" applyNumberFormat="1" applyFont="1" applyFill="1" applyBorder="1" applyAlignment="1">
      <alignment horizontal="right"/>
    </xf>
    <xf numFmtId="4" fontId="2" fillId="2" borderId="0" xfId="0" applyNumberFormat="1" applyFont="1" applyFill="1" applyBorder="1" applyAlignment="1" applyProtection="1">
      <alignment horizontal="center" vertical="center" wrapText="1"/>
    </xf>
    <xf numFmtId="4" fontId="6" fillId="2" borderId="4" xfId="0" applyNumberFormat="1" applyFont="1" applyFill="1" applyBorder="1" applyAlignment="1">
      <alignment horizontal="right"/>
    </xf>
    <xf numFmtId="0" fontId="1" fillId="2" borderId="0" xfId="0" applyFont="1" applyFill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3" fillId="2" borderId="4" xfId="0" applyNumberFormat="1" applyFont="1" applyFill="1" applyBorder="1" applyAlignment="1">
      <alignment horizontal="right"/>
    </xf>
    <xf numFmtId="164" fontId="3" fillId="2" borderId="3" xfId="0" applyNumberFormat="1" applyFont="1" applyFill="1" applyBorder="1" applyAlignment="1">
      <alignment horizontal="right"/>
    </xf>
    <xf numFmtId="4" fontId="11" fillId="2" borderId="3" xfId="0" applyNumberFormat="1" applyFont="1" applyFill="1" applyBorder="1" applyAlignment="1">
      <alignment horizontal="right"/>
    </xf>
    <xf numFmtId="4" fontId="9" fillId="2" borderId="3" xfId="0" applyNumberFormat="1" applyFont="1" applyFill="1" applyBorder="1" applyAlignment="1">
      <alignment horizontal="right"/>
    </xf>
    <xf numFmtId="3" fontId="9" fillId="2" borderId="3" xfId="0" applyNumberFormat="1" applyFont="1" applyFill="1" applyBorder="1" applyAlignment="1">
      <alignment horizontal="right"/>
    </xf>
    <xf numFmtId="164" fontId="11" fillId="2" borderId="3" xfId="0" applyNumberFormat="1" applyFont="1" applyFill="1" applyBorder="1" applyAlignment="1">
      <alignment horizontal="right"/>
    </xf>
    <xf numFmtId="164" fontId="9" fillId="2" borderId="3" xfId="0" applyNumberFormat="1" applyFont="1" applyFill="1" applyBorder="1" applyAlignment="1">
      <alignment horizontal="right"/>
    </xf>
    <xf numFmtId="4" fontId="35" fillId="2" borderId="0" xfId="0" applyNumberFormat="1" applyFont="1" applyFill="1"/>
    <xf numFmtId="4" fontId="24" fillId="2" borderId="4" xfId="0" applyNumberFormat="1" applyFont="1" applyFill="1" applyBorder="1" applyAlignment="1">
      <alignment horizontal="right"/>
    </xf>
    <xf numFmtId="164" fontId="24" fillId="2" borderId="3" xfId="0" applyNumberFormat="1" applyFont="1" applyFill="1" applyBorder="1" applyAlignment="1">
      <alignment horizontal="right"/>
    </xf>
    <xf numFmtId="4" fontId="19" fillId="2" borderId="4" xfId="0" applyNumberFormat="1" applyFont="1" applyFill="1" applyBorder="1" applyAlignment="1">
      <alignment horizontal="right"/>
    </xf>
    <xf numFmtId="164" fontId="19" fillId="2" borderId="3" xfId="0" applyNumberFormat="1" applyFont="1" applyFill="1" applyBorder="1" applyAlignment="1">
      <alignment horizontal="right"/>
    </xf>
    <xf numFmtId="4" fontId="17" fillId="2" borderId="4" xfId="0" applyNumberFormat="1" applyFont="1" applyFill="1" applyBorder="1" applyAlignment="1">
      <alignment horizontal="right"/>
    </xf>
    <xf numFmtId="4" fontId="12" fillId="2" borderId="4" xfId="0" applyNumberFormat="1" applyFont="1" applyFill="1" applyBorder="1" applyAlignment="1">
      <alignment horizontal="right"/>
    </xf>
    <xf numFmtId="0" fontId="12" fillId="2" borderId="6" xfId="0" applyFont="1" applyFill="1" applyBorder="1"/>
    <xf numFmtId="0" fontId="18" fillId="2" borderId="3" xfId="0" applyFont="1" applyFill="1" applyBorder="1" applyAlignment="1">
      <alignment horizontal="left"/>
    </xf>
    <xf numFmtId="0" fontId="20" fillId="2" borderId="3" xfId="0" applyFont="1" applyFill="1" applyBorder="1"/>
    <xf numFmtId="4" fontId="12" fillId="2" borderId="3" xfId="0" applyNumberFormat="1" applyFont="1" applyFill="1" applyBorder="1"/>
    <xf numFmtId="164" fontId="12" fillId="2" borderId="3" xfId="0" applyNumberFormat="1" applyFont="1" applyFill="1" applyBorder="1"/>
    <xf numFmtId="0" fontId="0" fillId="2" borderId="6" xfId="0" applyFill="1" applyBorder="1"/>
    <xf numFmtId="0" fontId="18" fillId="2" borderId="6" xfId="0" applyFont="1" applyFill="1" applyBorder="1" applyAlignment="1">
      <alignment horizontal="left"/>
    </xf>
    <xf numFmtId="0" fontId="20" fillId="2" borderId="6" xfId="0" applyFont="1" applyFill="1" applyBorder="1"/>
    <xf numFmtId="4" fontId="12" fillId="2" borderId="6" xfId="0" applyNumberFormat="1" applyFont="1" applyFill="1" applyBorder="1"/>
    <xf numFmtId="164" fontId="12" fillId="2" borderId="6" xfId="0" applyNumberFormat="1" applyFont="1" applyFill="1" applyBorder="1"/>
    <xf numFmtId="0" fontId="21" fillId="2" borderId="6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30" fillId="2" borderId="6" xfId="0" applyFont="1" applyFill="1" applyBorder="1" applyAlignment="1">
      <alignment wrapText="1"/>
    </xf>
    <xf numFmtId="4" fontId="30" fillId="2" borderId="6" xfId="0" applyNumberFormat="1" applyFont="1" applyFill="1" applyBorder="1"/>
    <xf numFmtId="0" fontId="30" fillId="2" borderId="6" xfId="0" applyFont="1" applyFill="1" applyBorder="1"/>
    <xf numFmtId="0" fontId="12" fillId="2" borderId="0" xfId="0" applyFont="1" applyFill="1"/>
    <xf numFmtId="4" fontId="12" fillId="2" borderId="0" xfId="0" applyNumberFormat="1" applyFont="1" applyFill="1"/>
    <xf numFmtId="3" fontId="28" fillId="6" borderId="3" xfId="0" applyNumberFormat="1" applyFont="1" applyFill="1" applyBorder="1" applyAlignment="1">
      <alignment horizontal="center"/>
    </xf>
    <xf numFmtId="3" fontId="28" fillId="0" borderId="3" xfId="0" applyNumberFormat="1" applyFont="1" applyBorder="1" applyAlignment="1">
      <alignment horizontal="center"/>
    </xf>
    <xf numFmtId="0" fontId="6" fillId="2" borderId="0" xfId="0" applyNumberFormat="1" applyFont="1" applyFill="1" applyBorder="1" applyAlignment="1" applyProtection="1">
      <alignment vertical="center" wrapText="1"/>
    </xf>
    <xf numFmtId="2" fontId="1" fillId="2" borderId="3" xfId="0" applyNumberFormat="1" applyFont="1" applyFill="1" applyBorder="1"/>
    <xf numFmtId="0" fontId="2" fillId="2" borderId="0" xfId="0" applyNumberFormat="1" applyFont="1" applyFill="1" applyBorder="1" applyAlignment="1" applyProtection="1">
      <alignment horizontal="right" vertical="center" wrapText="1"/>
    </xf>
    <xf numFmtId="0" fontId="0" fillId="2" borderId="0" xfId="0" applyFill="1" applyAlignment="1">
      <alignment horizontal="right"/>
    </xf>
    <xf numFmtId="0" fontId="27" fillId="7" borderId="1" xfId="0" applyFont="1" applyFill="1" applyBorder="1" applyAlignment="1">
      <alignment horizontal="center" vertical="center" wrapText="1"/>
    </xf>
    <xf numFmtId="0" fontId="27" fillId="7" borderId="3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6" fillId="7" borderId="3" xfId="0" applyNumberFormat="1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>
      <alignment horizontal="center"/>
    </xf>
    <xf numFmtId="0" fontId="3" fillId="7" borderId="3" xfId="0" applyFont="1" applyFill="1" applyBorder="1" applyAlignment="1">
      <alignment wrapText="1"/>
    </xf>
    <xf numFmtId="3" fontId="28" fillId="7" borderId="3" xfId="0" applyNumberFormat="1" applyFont="1" applyFill="1" applyBorder="1" applyAlignment="1">
      <alignment horizontal="center"/>
    </xf>
    <xf numFmtId="1" fontId="28" fillId="7" borderId="1" xfId="0" applyNumberFormat="1" applyFont="1" applyFill="1" applyBorder="1" applyAlignment="1">
      <alignment horizontal="center"/>
    </xf>
    <xf numFmtId="1" fontId="22" fillId="7" borderId="3" xfId="0" applyNumberFormat="1" applyFont="1" applyFill="1" applyBorder="1" applyAlignment="1">
      <alignment horizontal="center"/>
    </xf>
    <xf numFmtId="0" fontId="6" fillId="7" borderId="4" xfId="0" applyNumberFormat="1" applyFont="1" applyFill="1" applyBorder="1" applyAlignment="1" applyProtection="1">
      <alignment horizontal="center" vertical="center" wrapText="1"/>
    </xf>
    <xf numFmtId="4" fontId="6" fillId="7" borderId="4" xfId="0" applyNumberFormat="1" applyFont="1" applyFill="1" applyBorder="1" applyAlignment="1" applyProtection="1">
      <alignment horizontal="center" vertical="center" wrapText="1"/>
    </xf>
    <xf numFmtId="3" fontId="28" fillId="7" borderId="4" xfId="0" applyNumberFormat="1" applyFont="1" applyFill="1" applyBorder="1" applyAlignment="1" applyProtection="1">
      <alignment horizontal="center" vertical="center" wrapText="1"/>
    </xf>
    <xf numFmtId="0" fontId="28" fillId="7" borderId="3" xfId="0" applyNumberFormat="1" applyFont="1" applyFill="1" applyBorder="1" applyAlignment="1" applyProtection="1">
      <alignment horizontal="center" vertical="center" wrapText="1"/>
    </xf>
    <xf numFmtId="0" fontId="1" fillId="2" borderId="3" xfId="0" applyFont="1" applyFill="1" applyBorder="1"/>
    <xf numFmtId="0" fontId="0" fillId="7" borderId="3" xfId="0" applyFill="1" applyBorder="1" applyAlignment="1">
      <alignment horizontal="center"/>
    </xf>
    <xf numFmtId="1" fontId="6" fillId="7" borderId="4" xfId="0" applyNumberFormat="1" applyFont="1" applyFill="1" applyBorder="1" applyAlignment="1" applyProtection="1">
      <alignment horizontal="center" vertical="center" wrapText="1"/>
    </xf>
    <xf numFmtId="1" fontId="6" fillId="7" borderId="3" xfId="0" applyNumberFormat="1" applyFont="1" applyFill="1" applyBorder="1" applyAlignment="1" applyProtection="1">
      <alignment horizontal="center" vertical="center" wrapText="1"/>
    </xf>
    <xf numFmtId="1" fontId="1" fillId="7" borderId="3" xfId="0" applyNumberFormat="1" applyFont="1" applyFill="1" applyBorder="1" applyAlignment="1">
      <alignment horizontal="center"/>
    </xf>
    <xf numFmtId="4" fontId="0" fillId="2" borderId="3" xfId="0" applyNumberFormat="1" applyFill="1" applyBorder="1"/>
    <xf numFmtId="4" fontId="24" fillId="2" borderId="3" xfId="0" applyNumberFormat="1" applyFont="1" applyFill="1" applyBorder="1" applyAlignment="1">
      <alignment horizontal="right"/>
    </xf>
    <xf numFmtId="4" fontId="19" fillId="2" borderId="3" xfId="0" applyNumberFormat="1" applyFont="1" applyFill="1" applyBorder="1" applyAlignment="1">
      <alignment horizontal="right"/>
    </xf>
    <xf numFmtId="0" fontId="6" fillId="7" borderId="2" xfId="0" quotePrefix="1" applyFont="1" applyFill="1" applyBorder="1" applyAlignment="1">
      <alignment horizontal="left" wrapText="1"/>
    </xf>
    <xf numFmtId="0" fontId="6" fillId="7" borderId="2" xfId="0" quotePrefix="1" applyFont="1" applyFill="1" applyBorder="1" applyAlignment="1">
      <alignment horizontal="center" wrapText="1"/>
    </xf>
    <xf numFmtId="0" fontId="6" fillId="7" borderId="2" xfId="0" quotePrefix="1" applyNumberFormat="1" applyFont="1" applyFill="1" applyBorder="1" applyAlignment="1" applyProtection="1">
      <alignment horizontal="left"/>
    </xf>
    <xf numFmtId="0" fontId="6" fillId="7" borderId="1" xfId="0" quotePrefix="1" applyFont="1" applyFill="1" applyBorder="1" applyAlignment="1">
      <alignment horizontal="left" wrapText="1"/>
    </xf>
    <xf numFmtId="3" fontId="6" fillId="7" borderId="3" xfId="0" applyNumberFormat="1" applyFont="1" applyFill="1" applyBorder="1" applyAlignment="1">
      <alignment horizontal="right"/>
    </xf>
    <xf numFmtId="164" fontId="6" fillId="7" borderId="1" xfId="0" quotePrefix="1" applyNumberFormat="1" applyFont="1" applyFill="1" applyBorder="1" applyAlignment="1">
      <alignment horizontal="left" wrapText="1"/>
    </xf>
    <xf numFmtId="164" fontId="6" fillId="7" borderId="2" xfId="0" quotePrefix="1" applyNumberFormat="1" applyFont="1" applyFill="1" applyBorder="1" applyAlignment="1">
      <alignment horizontal="left" wrapText="1"/>
    </xf>
    <xf numFmtId="164" fontId="6" fillId="7" borderId="2" xfId="0" quotePrefix="1" applyNumberFormat="1" applyFont="1" applyFill="1" applyBorder="1" applyAlignment="1">
      <alignment horizontal="center" wrapText="1"/>
    </xf>
    <xf numFmtId="164" fontId="6" fillId="7" borderId="2" xfId="0" quotePrefix="1" applyNumberFormat="1" applyFont="1" applyFill="1" applyBorder="1" applyAlignment="1" applyProtection="1">
      <alignment horizontal="left"/>
    </xf>
    <xf numFmtId="164" fontId="3" fillId="2" borderId="1" xfId="0" quotePrefix="1" applyNumberFormat="1" applyFont="1" applyFill="1" applyBorder="1" applyAlignment="1">
      <alignment horizontal="left" wrapText="1"/>
    </xf>
    <xf numFmtId="164" fontId="3" fillId="2" borderId="2" xfId="0" quotePrefix="1" applyNumberFormat="1" applyFont="1" applyFill="1" applyBorder="1" applyAlignment="1">
      <alignment horizontal="left" wrapText="1"/>
    </xf>
    <xf numFmtId="164" fontId="3" fillId="2" borderId="2" xfId="0" quotePrefix="1" applyNumberFormat="1" applyFont="1" applyFill="1" applyBorder="1" applyAlignment="1">
      <alignment horizontal="center" wrapText="1"/>
    </xf>
    <xf numFmtId="164" fontId="3" fillId="2" borderId="2" xfId="0" quotePrefix="1" applyNumberFormat="1" applyFont="1" applyFill="1" applyBorder="1" applyAlignment="1" applyProtection="1">
      <alignment horizontal="left"/>
    </xf>
    <xf numFmtId="0" fontId="26" fillId="7" borderId="3" xfId="0" applyFont="1" applyFill="1" applyBorder="1"/>
    <xf numFmtId="4" fontId="6" fillId="7" borderId="3" xfId="0" applyNumberFormat="1" applyFont="1" applyFill="1" applyBorder="1"/>
    <xf numFmtId="4" fontId="6" fillId="7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3" fontId="28" fillId="2" borderId="3" xfId="0" applyNumberFormat="1" applyFont="1" applyFill="1" applyBorder="1" applyAlignment="1">
      <alignment horizontal="center"/>
    </xf>
    <xf numFmtId="4" fontId="31" fillId="2" borderId="3" xfId="0" applyNumberFormat="1" applyFont="1" applyFill="1" applyBorder="1"/>
    <xf numFmtId="164" fontId="6" fillId="2" borderId="3" xfId="0" applyNumberFormat="1" applyFont="1" applyFill="1" applyBorder="1" applyAlignment="1" applyProtection="1">
      <alignment horizontal="center" vertical="center" wrapText="1"/>
    </xf>
    <xf numFmtId="0" fontId="11" fillId="8" borderId="3" xfId="0" applyFont="1" applyFill="1" applyBorder="1" applyAlignment="1">
      <alignment horizontal="left"/>
    </xf>
    <xf numFmtId="0" fontId="11" fillId="8" borderId="3" xfId="0" applyFont="1" applyFill="1" applyBorder="1"/>
    <xf numFmtId="4" fontId="6" fillId="8" borderId="3" xfId="0" applyNumberFormat="1" applyFont="1" applyFill="1" applyBorder="1"/>
    <xf numFmtId="4" fontId="6" fillId="8" borderId="3" xfId="0" applyNumberFormat="1" applyFont="1" applyFill="1" applyBorder="1" applyAlignment="1">
      <alignment horizontal="right"/>
    </xf>
    <xf numFmtId="0" fontId="11" fillId="8" borderId="3" xfId="0" applyFont="1" applyFill="1" applyBorder="1" applyAlignment="1">
      <alignment wrapText="1"/>
    </xf>
    <xf numFmtId="4" fontId="11" fillId="2" borderId="3" xfId="0" applyNumberFormat="1" applyFont="1" applyFill="1" applyBorder="1" applyAlignment="1">
      <alignment wrapText="1"/>
    </xf>
    <xf numFmtId="4" fontId="9" fillId="2" borderId="3" xfId="0" applyNumberFormat="1" applyFont="1" applyFill="1" applyBorder="1" applyAlignment="1">
      <alignment wrapText="1"/>
    </xf>
    <xf numFmtId="0" fontId="6" fillId="8" borderId="3" xfId="0" applyFont="1" applyFill="1" applyBorder="1" applyAlignment="1">
      <alignment horizontal="center"/>
    </xf>
    <xf numFmtId="0" fontId="6" fillId="8" borderId="3" xfId="0" applyFont="1" applyFill="1" applyBorder="1" applyAlignment="1">
      <alignment wrapText="1"/>
    </xf>
    <xf numFmtId="4" fontId="11" fillId="8" borderId="3" xfId="0" applyNumberFormat="1" applyFont="1" applyFill="1" applyBorder="1"/>
    <xf numFmtId="4" fontId="11" fillId="8" borderId="3" xfId="0" applyNumberFormat="1" applyFont="1" applyFill="1" applyBorder="1" applyAlignment="1">
      <alignment horizontal="right"/>
    </xf>
    <xf numFmtId="0" fontId="6" fillId="8" borderId="3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center"/>
    </xf>
    <xf numFmtId="0" fontId="3" fillId="2" borderId="7" xfId="0" applyFont="1" applyFill="1" applyBorder="1" applyAlignment="1">
      <alignment wrapText="1"/>
    </xf>
    <xf numFmtId="4" fontId="3" fillId="2" borderId="7" xfId="0" applyNumberFormat="1" applyFont="1" applyFill="1" applyBorder="1"/>
    <xf numFmtId="4" fontId="3" fillId="2" borderId="7" xfId="0" applyNumberFormat="1" applyFont="1" applyFill="1" applyBorder="1" applyAlignment="1">
      <alignment horizontal="right"/>
    </xf>
    <xf numFmtId="0" fontId="3" fillId="2" borderId="3" xfId="0" applyFont="1" applyFill="1" applyBorder="1"/>
    <xf numFmtId="0" fontId="3" fillId="2" borderId="3" xfId="0" applyFont="1" applyFill="1" applyBorder="1" applyAlignment="1">
      <alignment horizontal="right"/>
    </xf>
    <xf numFmtId="164" fontId="30" fillId="2" borderId="6" xfId="0" applyNumberFormat="1" applyFont="1" applyFill="1" applyBorder="1"/>
    <xf numFmtId="4" fontId="6" fillId="8" borderId="1" xfId="0" applyNumberFormat="1" applyFont="1" applyFill="1" applyBorder="1"/>
    <xf numFmtId="2" fontId="1" fillId="8" borderId="3" xfId="0" applyNumberFormat="1" applyFont="1" applyFill="1" applyBorder="1"/>
    <xf numFmtId="4" fontId="6" fillId="7" borderId="1" xfId="0" applyNumberFormat="1" applyFont="1" applyFill="1" applyBorder="1"/>
    <xf numFmtId="2" fontId="1" fillId="7" borderId="3" xfId="0" applyNumberFormat="1" applyFont="1" applyFill="1" applyBorder="1"/>
    <xf numFmtId="4" fontId="6" fillId="2" borderId="7" xfId="0" applyNumberFormat="1" applyFont="1" applyFill="1" applyBorder="1"/>
    <xf numFmtId="4" fontId="6" fillId="2" borderId="7" xfId="0" applyNumberFormat="1" applyFont="1" applyFill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4" fontId="1" fillId="0" borderId="0" xfId="0" applyNumberFormat="1" applyFont="1"/>
    <xf numFmtId="4" fontId="6" fillId="0" borderId="3" xfId="0" applyNumberFormat="1" applyFont="1" applyBorder="1" applyAlignment="1">
      <alignment horizontal="right" vertical="center" wrapText="1"/>
    </xf>
    <xf numFmtId="0" fontId="11" fillId="2" borderId="3" xfId="0" applyFont="1" applyFill="1" applyBorder="1" applyAlignment="1">
      <alignment vertical="center" wrapText="1"/>
    </xf>
    <xf numFmtId="0" fontId="10" fillId="2" borderId="3" xfId="0" quotePrefix="1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vertical="center" wrapText="1"/>
    </xf>
    <xf numFmtId="4" fontId="3" fillId="0" borderId="4" xfId="0" applyNumberFormat="1" applyFont="1" applyBorder="1" applyAlignment="1">
      <alignment horizontal="right" vertical="center" wrapText="1"/>
    </xf>
    <xf numFmtId="4" fontId="36" fillId="0" borderId="3" xfId="0" applyNumberFormat="1" applyFont="1" applyBorder="1"/>
    <xf numFmtId="4" fontId="37" fillId="0" borderId="3" xfId="0" applyNumberFormat="1" applyFont="1" applyBorder="1"/>
    <xf numFmtId="4" fontId="36" fillId="0" borderId="8" xfId="0" applyNumberFormat="1" applyFont="1" applyBorder="1"/>
    <xf numFmtId="165" fontId="0" fillId="0" borderId="0" xfId="0" applyNumberFormat="1"/>
    <xf numFmtId="4" fontId="6" fillId="0" borderId="4" xfId="0" applyNumberFormat="1" applyFont="1" applyBorder="1" applyAlignment="1">
      <alignment horizontal="right" vertical="top" wrapText="1"/>
    </xf>
    <xf numFmtId="4" fontId="6" fillId="2" borderId="4" xfId="0" applyNumberFormat="1" applyFont="1" applyFill="1" applyBorder="1" applyAlignment="1">
      <alignment horizontal="right" vertical="top"/>
    </xf>
    <xf numFmtId="166" fontId="37" fillId="0" borderId="3" xfId="0" applyNumberFormat="1" applyFont="1" applyBorder="1" applyAlignment="1" applyProtection="1">
      <alignment vertical="top" wrapText="1" readingOrder="1"/>
      <protection locked="0"/>
    </xf>
    <xf numFmtId="166" fontId="37" fillId="0" borderId="3" xfId="0" applyNumberFormat="1" applyFont="1" applyBorder="1" applyAlignment="1" applyProtection="1">
      <alignment horizontal="right" vertical="top" wrapText="1" readingOrder="1"/>
      <protection locked="0"/>
    </xf>
    <xf numFmtId="4" fontId="3" fillId="2" borderId="4" xfId="0" applyNumberFormat="1" applyFont="1" applyFill="1" applyBorder="1" applyAlignment="1">
      <alignment horizontal="right" vertical="top"/>
    </xf>
    <xf numFmtId="166" fontId="36" fillId="0" borderId="3" xfId="0" applyNumberFormat="1" applyFont="1" applyBorder="1" applyAlignment="1" applyProtection="1">
      <alignment vertical="top" wrapText="1" readingOrder="1"/>
      <protection locked="0"/>
    </xf>
    <xf numFmtId="166" fontId="36" fillId="0" borderId="3" xfId="0" applyNumberFormat="1" applyFont="1" applyBorder="1" applyAlignment="1" applyProtection="1">
      <alignment horizontal="right" vertical="top" wrapText="1" readingOrder="1"/>
      <protection locked="0"/>
    </xf>
    <xf numFmtId="4" fontId="36" fillId="0" borderId="3" xfId="0" applyNumberFormat="1" applyFont="1" applyBorder="1" applyAlignment="1">
      <alignment vertical="top"/>
    </xf>
    <xf numFmtId="4" fontId="37" fillId="0" borderId="3" xfId="0" applyNumberFormat="1" applyFont="1" applyBorder="1" applyAlignment="1">
      <alignment vertical="top"/>
    </xf>
    <xf numFmtId="0" fontId="22" fillId="7" borderId="3" xfId="0" applyFont="1" applyFill="1" applyBorder="1" applyAlignment="1"/>
    <xf numFmtId="4" fontId="22" fillId="7" borderId="3" xfId="0" applyNumberFormat="1" applyFont="1" applyFill="1" applyBorder="1" applyAlignment="1"/>
    <xf numFmtId="4" fontId="34" fillId="7" borderId="3" xfId="0" applyNumberFormat="1" applyFont="1" applyFill="1" applyBorder="1"/>
    <xf numFmtId="4" fontId="22" fillId="7" borderId="3" xfId="0" applyNumberFormat="1" applyFont="1" applyFill="1" applyBorder="1"/>
    <xf numFmtId="0" fontId="21" fillId="7" borderId="3" xfId="0" applyFont="1" applyFill="1" applyBorder="1"/>
    <xf numFmtId="164" fontId="22" fillId="7" borderId="3" xfId="0" applyNumberFormat="1" applyFont="1" applyFill="1" applyBorder="1" applyAlignment="1"/>
    <xf numFmtId="4" fontId="21" fillId="7" borderId="3" xfId="0" applyNumberFormat="1" applyFont="1" applyFill="1" applyBorder="1"/>
    <xf numFmtId="0" fontId="21" fillId="2" borderId="0" xfId="0" applyFont="1" applyFill="1"/>
    <xf numFmtId="4" fontId="26" fillId="7" borderId="3" xfId="0" applyNumberFormat="1" applyFont="1" applyFill="1" applyBorder="1"/>
    <xf numFmtId="164" fontId="26" fillId="7" borderId="3" xfId="0" applyNumberFormat="1" applyFont="1" applyFill="1" applyBorder="1"/>
    <xf numFmtId="0" fontId="11" fillId="9" borderId="3" xfId="0" applyFont="1" applyFill="1" applyBorder="1" applyAlignment="1">
      <alignment horizontal="center"/>
    </xf>
    <xf numFmtId="0" fontId="11" fillId="9" borderId="3" xfId="0" applyFont="1" applyFill="1" applyBorder="1" applyAlignment="1">
      <alignment wrapText="1"/>
    </xf>
    <xf numFmtId="4" fontId="11" fillId="9" borderId="3" xfId="0" applyNumberFormat="1" applyFont="1" applyFill="1" applyBorder="1"/>
    <xf numFmtId="4" fontId="11" fillId="9" borderId="3" xfId="0" applyNumberFormat="1" applyFont="1" applyFill="1" applyBorder="1" applyAlignment="1">
      <alignment horizontal="right"/>
    </xf>
    <xf numFmtId="4" fontId="6" fillId="9" borderId="3" xfId="0" applyNumberFormat="1" applyFont="1" applyFill="1" applyBorder="1"/>
    <xf numFmtId="4" fontId="6" fillId="9" borderId="1" xfId="0" applyNumberFormat="1" applyFont="1" applyFill="1" applyBorder="1"/>
    <xf numFmtId="2" fontId="1" fillId="9" borderId="3" xfId="0" applyNumberFormat="1" applyFont="1" applyFill="1" applyBorder="1"/>
    <xf numFmtId="4" fontId="11" fillId="9" borderId="3" xfId="0" applyNumberFormat="1" applyFont="1" applyFill="1" applyBorder="1" applyAlignment="1">
      <alignment wrapText="1"/>
    </xf>
    <xf numFmtId="0" fontId="11" fillId="9" borderId="3" xfId="0" applyFont="1" applyFill="1" applyBorder="1" applyAlignment="1">
      <alignment horizontal="left"/>
    </xf>
    <xf numFmtId="0" fontId="6" fillId="9" borderId="3" xfId="0" applyFont="1" applyFill="1" applyBorder="1" applyAlignment="1">
      <alignment horizontal="center"/>
    </xf>
    <xf numFmtId="0" fontId="6" fillId="9" borderId="3" xfId="0" applyFont="1" applyFill="1" applyBorder="1" applyAlignment="1">
      <alignment wrapText="1"/>
    </xf>
    <xf numFmtId="4" fontId="6" fillId="9" borderId="3" xfId="0" applyNumberFormat="1" applyFont="1" applyFill="1" applyBorder="1" applyAlignment="1">
      <alignment horizontal="right"/>
    </xf>
    <xf numFmtId="164" fontId="11" fillId="2" borderId="1" xfId="0" quotePrefix="1" applyNumberFormat="1" applyFont="1" applyFill="1" applyBorder="1" applyAlignment="1" applyProtection="1">
      <alignment horizontal="left" vertical="center" wrapText="1"/>
    </xf>
    <xf numFmtId="164" fontId="9" fillId="2" borderId="2" xfId="0" applyNumberFormat="1" applyFont="1" applyFill="1" applyBorder="1" applyAlignment="1" applyProtection="1">
      <alignment vertical="center" wrapText="1"/>
    </xf>
    <xf numFmtId="164" fontId="11" fillId="2" borderId="1" xfId="0" applyNumberFormat="1" applyFont="1" applyFill="1" applyBorder="1" applyAlignment="1" applyProtection="1">
      <alignment horizontal="left" vertical="center" wrapText="1"/>
    </xf>
    <xf numFmtId="164" fontId="11" fillId="2" borderId="2" xfId="0" applyNumberFormat="1" applyFont="1" applyFill="1" applyBorder="1" applyAlignment="1" applyProtection="1">
      <alignment horizontal="left" vertical="center" wrapText="1"/>
    </xf>
    <xf numFmtId="164" fontId="11" fillId="2" borderId="4" xfId="0" applyNumberFormat="1" applyFont="1" applyFill="1" applyBorder="1" applyAlignment="1" applyProtection="1">
      <alignment horizontal="left" vertical="center" wrapText="1"/>
    </xf>
    <xf numFmtId="164" fontId="11" fillId="2" borderId="1" xfId="0" quotePrefix="1" applyNumberFormat="1" applyFont="1" applyFill="1" applyBorder="1" applyAlignment="1">
      <alignment horizontal="left" vertical="center"/>
    </xf>
    <xf numFmtId="164" fontId="9" fillId="2" borderId="2" xfId="0" applyNumberFormat="1" applyFont="1" applyFill="1" applyBorder="1" applyAlignment="1" applyProtection="1">
      <alignment vertical="center"/>
    </xf>
    <xf numFmtId="164" fontId="6" fillId="2" borderId="1" xfId="0" applyNumberFormat="1" applyFont="1" applyFill="1" applyBorder="1" applyAlignment="1" applyProtection="1">
      <alignment horizontal="left" vertical="center" wrapText="1"/>
    </xf>
    <xf numFmtId="164" fontId="6" fillId="2" borderId="2" xfId="0" applyNumberFormat="1" applyFont="1" applyFill="1" applyBorder="1" applyAlignment="1" applyProtection="1">
      <alignment horizontal="left" vertical="center" wrapText="1"/>
    </xf>
    <xf numFmtId="164" fontId="6" fillId="2" borderId="4" xfId="0" applyNumberFormat="1" applyFont="1" applyFill="1" applyBorder="1" applyAlignment="1" applyProtection="1">
      <alignment horizontal="left" vertical="center" wrapTex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13" fillId="2" borderId="0" xfId="0" applyFont="1" applyFill="1" applyAlignment="1">
      <alignment wrapText="1"/>
    </xf>
    <xf numFmtId="164" fontId="5" fillId="2" borderId="0" xfId="0" applyNumberFormat="1" applyFont="1" applyFill="1" applyBorder="1" applyAlignment="1" applyProtection="1">
      <alignment horizontal="center" vertical="center" wrapText="1"/>
    </xf>
    <xf numFmtId="164" fontId="13" fillId="2" borderId="0" xfId="0" applyNumberFormat="1" applyFont="1" applyFill="1" applyAlignment="1">
      <alignment wrapText="1"/>
    </xf>
    <xf numFmtId="0" fontId="14" fillId="2" borderId="0" xfId="0" applyNumberFormat="1" applyFont="1" applyFill="1" applyBorder="1" applyAlignment="1" applyProtection="1">
      <alignment vertical="center" wrapText="1"/>
    </xf>
    <xf numFmtId="0" fontId="13" fillId="2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Border="1" applyAlignment="1" applyProtection="1">
      <alignment vertical="center" wrapText="1"/>
    </xf>
    <xf numFmtId="0" fontId="13" fillId="0" borderId="0" xfId="0" applyFont="1" applyAlignment="1">
      <alignment wrapText="1"/>
    </xf>
    <xf numFmtId="0" fontId="13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6" fillId="7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zoomScale="85" zoomScaleNormal="85" workbookViewId="0">
      <selection activeCell="D36" sqref="D36"/>
    </sheetView>
  </sheetViews>
  <sheetFormatPr defaultRowHeight="15" x14ac:dyDescent="0.25"/>
  <cols>
    <col min="1" max="4" width="9.140625" style="80"/>
    <col min="5" max="10" width="25.28515625" style="80" customWidth="1"/>
    <col min="11" max="16384" width="9.140625" style="80"/>
  </cols>
  <sheetData>
    <row r="1" spans="1:10" ht="42" customHeight="1" x14ac:dyDescent="0.25">
      <c r="A1" s="296" t="s">
        <v>267</v>
      </c>
      <c r="B1" s="296"/>
      <c r="C1" s="296"/>
      <c r="D1" s="296"/>
      <c r="E1" s="296"/>
      <c r="F1" s="296"/>
      <c r="G1" s="296"/>
      <c r="H1" s="296"/>
      <c r="I1" s="296"/>
      <c r="J1" s="296"/>
    </row>
    <row r="2" spans="1:10" ht="18" customHeight="1" x14ac:dyDescent="0.25">
      <c r="A2" s="72"/>
      <c r="B2" s="72"/>
      <c r="C2" s="72"/>
      <c r="D2" s="72"/>
      <c r="E2" s="72"/>
      <c r="F2" s="72"/>
      <c r="G2" s="72"/>
      <c r="H2" s="72"/>
      <c r="I2" s="72"/>
      <c r="J2" s="72"/>
    </row>
    <row r="3" spans="1:10" ht="15.75" x14ac:dyDescent="0.25">
      <c r="A3" s="296" t="s">
        <v>28</v>
      </c>
      <c r="B3" s="296"/>
      <c r="C3" s="296"/>
      <c r="D3" s="296"/>
      <c r="E3" s="296"/>
      <c r="F3" s="296"/>
      <c r="G3" s="296"/>
      <c r="H3" s="296"/>
      <c r="I3" s="300"/>
      <c r="J3" s="300"/>
    </row>
    <row r="4" spans="1:10" ht="18" x14ac:dyDescent="0.25">
      <c r="A4" s="72"/>
      <c r="B4" s="72"/>
      <c r="C4" s="72"/>
      <c r="D4" s="72"/>
      <c r="E4" s="72"/>
      <c r="F4" s="72"/>
      <c r="G4" s="72"/>
      <c r="H4" s="72"/>
      <c r="I4" s="73"/>
      <c r="J4" s="73"/>
    </row>
    <row r="5" spans="1:10" ht="18" customHeight="1" x14ac:dyDescent="0.25">
      <c r="A5" s="296" t="s">
        <v>33</v>
      </c>
      <c r="B5" s="297"/>
      <c r="C5" s="297"/>
      <c r="D5" s="297"/>
      <c r="E5" s="297"/>
      <c r="F5" s="297"/>
      <c r="G5" s="297"/>
      <c r="H5" s="297"/>
      <c r="I5" s="297"/>
      <c r="J5" s="297"/>
    </row>
    <row r="6" spans="1:10" ht="18" x14ac:dyDescent="0.25">
      <c r="A6" s="115"/>
      <c r="B6" s="116"/>
      <c r="C6" s="116"/>
      <c r="D6" s="116"/>
      <c r="E6" s="117"/>
      <c r="F6" s="118"/>
      <c r="G6" s="118"/>
      <c r="H6" s="118"/>
      <c r="I6" s="118"/>
      <c r="J6" s="199" t="s">
        <v>49</v>
      </c>
    </row>
    <row r="7" spans="1:10" ht="25.5" x14ac:dyDescent="0.25">
      <c r="A7" s="198"/>
      <c r="B7" s="195"/>
      <c r="C7" s="195"/>
      <c r="D7" s="196"/>
      <c r="E7" s="197"/>
      <c r="F7" s="177" t="s">
        <v>207</v>
      </c>
      <c r="G7" s="177" t="s">
        <v>208</v>
      </c>
      <c r="H7" s="177" t="s">
        <v>263</v>
      </c>
      <c r="I7" s="177" t="s">
        <v>245</v>
      </c>
      <c r="J7" s="177" t="s">
        <v>268</v>
      </c>
    </row>
    <row r="8" spans="1:10" x14ac:dyDescent="0.25">
      <c r="A8" s="288" t="s">
        <v>0</v>
      </c>
      <c r="B8" s="287"/>
      <c r="C8" s="287"/>
      <c r="D8" s="287"/>
      <c r="E8" s="292"/>
      <c r="F8" s="119">
        <f>SUM(F9)</f>
        <v>1026890.77</v>
      </c>
      <c r="G8" s="119">
        <f>SUM(G9:G10)</f>
        <v>1216624.18</v>
      </c>
      <c r="H8" s="119">
        <f>SUM(H9)</f>
        <v>1250317.1499999999</v>
      </c>
      <c r="I8" s="119">
        <f>SUM(I9)</f>
        <v>1238769.1499999999</v>
      </c>
      <c r="J8" s="119">
        <f>SUM(J9)</f>
        <v>1238769.1499999999</v>
      </c>
    </row>
    <row r="9" spans="1:10" x14ac:dyDescent="0.25">
      <c r="A9" s="288" t="s">
        <v>1</v>
      </c>
      <c r="B9" s="287"/>
      <c r="C9" s="287"/>
      <c r="D9" s="287"/>
      <c r="E9" s="292"/>
      <c r="F9" s="119">
        <v>1026890.77</v>
      </c>
      <c r="G9" s="119">
        <v>1216624.18</v>
      </c>
      <c r="H9" s="119">
        <v>1250317.1499999999</v>
      </c>
      <c r="I9" s="119">
        <v>1238769.1499999999</v>
      </c>
      <c r="J9" s="119">
        <v>1238769.1499999999</v>
      </c>
    </row>
    <row r="10" spans="1:10" x14ac:dyDescent="0.25">
      <c r="A10" s="291" t="s">
        <v>2</v>
      </c>
      <c r="B10" s="292"/>
      <c r="C10" s="292"/>
      <c r="D10" s="292"/>
      <c r="E10" s="292"/>
      <c r="F10" s="119">
        <v>0</v>
      </c>
      <c r="G10" s="119">
        <v>0</v>
      </c>
      <c r="H10" s="119"/>
      <c r="I10" s="119">
        <v>0</v>
      </c>
      <c r="J10" s="119">
        <v>0</v>
      </c>
    </row>
    <row r="11" spans="1:10" x14ac:dyDescent="0.25">
      <c r="A11" s="120" t="s">
        <v>3</v>
      </c>
      <c r="B11" s="121"/>
      <c r="C11" s="121"/>
      <c r="D11" s="121"/>
      <c r="E11" s="121"/>
      <c r="F11" s="119">
        <f>SUM(F12:F13)</f>
        <v>1028753.51</v>
      </c>
      <c r="G11" s="119">
        <f>SUM(G12:G13)</f>
        <v>1222637.81</v>
      </c>
      <c r="H11" s="119">
        <f>SUM(H12:H13)</f>
        <v>1256417.1500000001</v>
      </c>
      <c r="I11" s="119">
        <f>SUM(I12+I13)</f>
        <v>1244869.1500000001</v>
      </c>
      <c r="J11" s="119">
        <f>SUM(J12+J13)</f>
        <v>1244869.1500000001</v>
      </c>
    </row>
    <row r="12" spans="1:10" x14ac:dyDescent="0.25">
      <c r="A12" s="286" t="s">
        <v>4</v>
      </c>
      <c r="B12" s="287"/>
      <c r="C12" s="287"/>
      <c r="D12" s="287"/>
      <c r="E12" s="287"/>
      <c r="F12" s="119">
        <v>1022632.02</v>
      </c>
      <c r="G12" s="119">
        <v>1215740.44</v>
      </c>
      <c r="H12" s="119">
        <v>1249520.78</v>
      </c>
      <c r="I12" s="119">
        <v>1237972.78</v>
      </c>
      <c r="J12" s="122">
        <v>1237972.78</v>
      </c>
    </row>
    <row r="13" spans="1:10" x14ac:dyDescent="0.25">
      <c r="A13" s="291" t="s">
        <v>5</v>
      </c>
      <c r="B13" s="292"/>
      <c r="C13" s="292"/>
      <c r="D13" s="292"/>
      <c r="E13" s="292"/>
      <c r="F13" s="119">
        <v>6121.49</v>
      </c>
      <c r="G13" s="119">
        <v>6897.37</v>
      </c>
      <c r="H13" s="119">
        <v>6896.37</v>
      </c>
      <c r="I13" s="119">
        <v>6896.37</v>
      </c>
      <c r="J13" s="122">
        <v>6896.37</v>
      </c>
    </row>
    <row r="14" spans="1:10" x14ac:dyDescent="0.25">
      <c r="A14" s="286" t="s">
        <v>6</v>
      </c>
      <c r="B14" s="287"/>
      <c r="C14" s="287"/>
      <c r="D14" s="287"/>
      <c r="E14" s="287"/>
      <c r="F14" s="119">
        <f>SUM(F8-F11)</f>
        <v>-1862.7399999999907</v>
      </c>
      <c r="G14" s="119">
        <f>SUM(G8-G11)</f>
        <v>-6013.6300000001211</v>
      </c>
      <c r="H14" s="122">
        <f>SUM(H8-H11)</f>
        <v>-6100.0000000002328</v>
      </c>
      <c r="I14" s="122">
        <f>SUM(I8-I11)</f>
        <v>-6100.0000000002328</v>
      </c>
      <c r="J14" s="122">
        <f>SUM(J8-J11)</f>
        <v>-6100.0000000002328</v>
      </c>
    </row>
    <row r="15" spans="1:10" ht="18" x14ac:dyDescent="0.25">
      <c r="A15" s="123"/>
      <c r="B15" s="124"/>
      <c r="C15" s="124"/>
      <c r="D15" s="124"/>
      <c r="E15" s="124"/>
      <c r="F15" s="124"/>
      <c r="G15" s="124"/>
      <c r="H15" s="125"/>
      <c r="I15" s="125"/>
      <c r="J15" s="125"/>
    </row>
    <row r="16" spans="1:10" ht="18" customHeight="1" x14ac:dyDescent="0.25">
      <c r="A16" s="298" t="s">
        <v>32</v>
      </c>
      <c r="B16" s="299"/>
      <c r="C16" s="299"/>
      <c r="D16" s="299"/>
      <c r="E16" s="299"/>
      <c r="F16" s="299"/>
      <c r="G16" s="299"/>
      <c r="H16" s="299"/>
      <c r="I16" s="299"/>
      <c r="J16" s="299"/>
    </row>
    <row r="17" spans="1:10" ht="18" x14ac:dyDescent="0.25">
      <c r="A17" s="123"/>
      <c r="B17" s="124"/>
      <c r="C17" s="124"/>
      <c r="D17" s="124"/>
      <c r="E17" s="124"/>
      <c r="F17" s="124"/>
      <c r="G17" s="124"/>
      <c r="H17" s="125"/>
      <c r="I17" s="125"/>
      <c r="J17" s="125"/>
    </row>
    <row r="18" spans="1:10" ht="25.5" x14ac:dyDescent="0.25">
      <c r="A18" s="200"/>
      <c r="B18" s="201"/>
      <c r="C18" s="201"/>
      <c r="D18" s="202"/>
      <c r="E18" s="203"/>
      <c r="F18" s="177" t="s">
        <v>207</v>
      </c>
      <c r="G18" s="177" t="s">
        <v>208</v>
      </c>
      <c r="H18" s="177" t="s">
        <v>263</v>
      </c>
      <c r="I18" s="177" t="s">
        <v>245</v>
      </c>
      <c r="J18" s="177" t="s">
        <v>268</v>
      </c>
    </row>
    <row r="19" spans="1:10" ht="15.75" customHeight="1" x14ac:dyDescent="0.25">
      <c r="A19" s="288" t="s">
        <v>8</v>
      </c>
      <c r="B19" s="289"/>
      <c r="C19" s="289"/>
      <c r="D19" s="289"/>
      <c r="E19" s="290"/>
      <c r="F19" s="119"/>
      <c r="G19" s="119"/>
      <c r="H19" s="119"/>
      <c r="I19" s="119"/>
      <c r="J19" s="119"/>
    </row>
    <row r="20" spans="1:10" x14ac:dyDescent="0.25">
      <c r="A20" s="288" t="s">
        <v>9</v>
      </c>
      <c r="B20" s="287"/>
      <c r="C20" s="287"/>
      <c r="D20" s="287"/>
      <c r="E20" s="287"/>
      <c r="F20" s="119"/>
      <c r="G20" s="119"/>
      <c r="H20" s="119"/>
      <c r="I20" s="119"/>
      <c r="J20" s="119"/>
    </row>
    <row r="21" spans="1:10" x14ac:dyDescent="0.25">
      <c r="A21" s="286" t="s">
        <v>10</v>
      </c>
      <c r="B21" s="287"/>
      <c r="C21" s="287"/>
      <c r="D21" s="287"/>
      <c r="E21" s="287"/>
      <c r="F21" s="119">
        <v>0</v>
      </c>
      <c r="G21" s="119">
        <v>0</v>
      </c>
      <c r="H21" s="119">
        <v>0</v>
      </c>
      <c r="I21" s="119">
        <v>0</v>
      </c>
      <c r="J21" s="119">
        <v>0</v>
      </c>
    </row>
    <row r="22" spans="1:10" ht="18" x14ac:dyDescent="0.25">
      <c r="A22" s="126"/>
      <c r="B22" s="124"/>
      <c r="C22" s="124"/>
      <c r="D22" s="124"/>
      <c r="E22" s="124"/>
      <c r="F22" s="124"/>
      <c r="G22" s="124"/>
      <c r="H22" s="125"/>
      <c r="I22" s="125"/>
      <c r="J22" s="125"/>
    </row>
    <row r="23" spans="1:10" ht="18" customHeight="1" x14ac:dyDescent="0.25">
      <c r="A23" s="298" t="s">
        <v>35</v>
      </c>
      <c r="B23" s="299"/>
      <c r="C23" s="299"/>
      <c r="D23" s="299"/>
      <c r="E23" s="299"/>
      <c r="F23" s="299"/>
      <c r="G23" s="299"/>
      <c r="H23" s="299"/>
      <c r="I23" s="299"/>
      <c r="J23" s="299"/>
    </row>
    <row r="24" spans="1:10" ht="18" x14ac:dyDescent="0.25">
      <c r="A24" s="126"/>
      <c r="B24" s="124"/>
      <c r="C24" s="124"/>
      <c r="D24" s="124"/>
      <c r="E24" s="124"/>
      <c r="F24" s="124"/>
      <c r="G24" s="124"/>
      <c r="H24" s="125"/>
      <c r="I24" s="125"/>
      <c r="J24" s="125"/>
    </row>
    <row r="25" spans="1:10" ht="25.5" x14ac:dyDescent="0.25">
      <c r="A25" s="204"/>
      <c r="B25" s="205"/>
      <c r="C25" s="205"/>
      <c r="D25" s="206"/>
      <c r="E25" s="207"/>
      <c r="F25" s="214" t="s">
        <v>203</v>
      </c>
      <c r="G25" s="214" t="s">
        <v>204</v>
      </c>
      <c r="H25" s="214" t="s">
        <v>205</v>
      </c>
      <c r="I25" s="214" t="s">
        <v>108</v>
      </c>
      <c r="J25" s="214" t="s">
        <v>206</v>
      </c>
    </row>
    <row r="26" spans="1:10" x14ac:dyDescent="0.25">
      <c r="A26" s="293" t="s">
        <v>34</v>
      </c>
      <c r="B26" s="294"/>
      <c r="C26" s="294"/>
      <c r="D26" s="294"/>
      <c r="E26" s="295"/>
      <c r="F26" s="127">
        <v>7876.37</v>
      </c>
      <c r="G26" s="127">
        <v>6013.63</v>
      </c>
      <c r="H26" s="127">
        <v>6100</v>
      </c>
      <c r="I26" s="127">
        <v>6100</v>
      </c>
      <c r="J26" s="122">
        <v>6100</v>
      </c>
    </row>
    <row r="27" spans="1:10" ht="30" customHeight="1" x14ac:dyDescent="0.25">
      <c r="A27" s="293" t="s">
        <v>7</v>
      </c>
      <c r="B27" s="294"/>
      <c r="C27" s="294"/>
      <c r="D27" s="294"/>
      <c r="E27" s="295"/>
      <c r="F27" s="127">
        <v>6013.63</v>
      </c>
      <c r="G27" s="127">
        <v>0</v>
      </c>
      <c r="H27" s="127">
        <v>0</v>
      </c>
      <c r="I27" s="127">
        <v>0</v>
      </c>
      <c r="J27" s="122">
        <v>0</v>
      </c>
    </row>
    <row r="28" spans="1:10" x14ac:dyDescent="0.25">
      <c r="A28" s="128"/>
      <c r="B28" s="128"/>
      <c r="C28" s="128"/>
      <c r="D28" s="128"/>
      <c r="E28" s="128"/>
      <c r="F28" s="128"/>
      <c r="G28" s="128"/>
      <c r="H28" s="128"/>
      <c r="I28" s="128"/>
      <c r="J28" s="128"/>
    </row>
    <row r="29" spans="1:10" x14ac:dyDescent="0.25">
      <c r="A29" s="128"/>
      <c r="B29" s="128"/>
      <c r="C29" s="128"/>
      <c r="D29" s="128"/>
      <c r="E29" s="128"/>
      <c r="F29" s="128"/>
      <c r="G29" s="128"/>
      <c r="H29" s="128"/>
      <c r="I29" s="128"/>
      <c r="J29" s="128"/>
    </row>
    <row r="30" spans="1:10" x14ac:dyDescent="0.25">
      <c r="A30" s="286" t="s">
        <v>11</v>
      </c>
      <c r="B30" s="287"/>
      <c r="C30" s="287"/>
      <c r="D30" s="287"/>
      <c r="E30" s="287"/>
      <c r="F30" s="119">
        <v>0</v>
      </c>
      <c r="G30" s="119">
        <v>0</v>
      </c>
      <c r="H30" s="119">
        <v>0</v>
      </c>
      <c r="I30" s="119">
        <v>0</v>
      </c>
      <c r="J30" s="119">
        <v>0</v>
      </c>
    </row>
    <row r="31" spans="1:10" ht="11.25" customHeight="1" x14ac:dyDescent="0.25">
      <c r="A31" s="129"/>
      <c r="B31" s="130"/>
      <c r="C31" s="130"/>
      <c r="D31" s="130"/>
      <c r="E31" s="130"/>
      <c r="F31" s="131"/>
      <c r="G31" s="131"/>
      <c r="H31" s="131"/>
      <c r="I31" s="131"/>
      <c r="J31" s="131"/>
    </row>
    <row r="34" spans="1:7" x14ac:dyDescent="0.25">
      <c r="A34" s="80" t="s">
        <v>195</v>
      </c>
      <c r="B34" s="80" t="s">
        <v>269</v>
      </c>
      <c r="G34" s="80" t="s">
        <v>107</v>
      </c>
    </row>
    <row r="35" spans="1:7" x14ac:dyDescent="0.25">
      <c r="A35" s="80" t="s">
        <v>196</v>
      </c>
      <c r="B35" s="80" t="s">
        <v>270</v>
      </c>
      <c r="G35" s="80" t="s">
        <v>197</v>
      </c>
    </row>
    <row r="37" spans="1:7" x14ac:dyDescent="0.25">
      <c r="A37" s="80" t="s">
        <v>242</v>
      </c>
    </row>
  </sheetData>
  <mergeCells count="17">
    <mergeCell ref="A12:E12"/>
    <mergeCell ref="A5:J5"/>
    <mergeCell ref="A16:J16"/>
    <mergeCell ref="A23:J23"/>
    <mergeCell ref="A1:J1"/>
    <mergeCell ref="A3:J3"/>
    <mergeCell ref="A8:E8"/>
    <mergeCell ref="A9:E9"/>
    <mergeCell ref="A10:E10"/>
    <mergeCell ref="A30:E30"/>
    <mergeCell ref="A19:E19"/>
    <mergeCell ref="A20:E20"/>
    <mergeCell ref="A21:E21"/>
    <mergeCell ref="A13:E13"/>
    <mergeCell ref="A14:E14"/>
    <mergeCell ref="A26:E26"/>
    <mergeCell ref="A27:E27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2"/>
  <sheetViews>
    <sheetView workbookViewId="0">
      <selection activeCell="B101" sqref="B101"/>
    </sheetView>
  </sheetViews>
  <sheetFormatPr defaultRowHeight="15" x14ac:dyDescent="0.25"/>
  <cols>
    <col min="1" max="1" width="7.42578125" style="80" bestFit="1" customWidth="1"/>
    <col min="2" max="2" width="9.28515625" style="80" customWidth="1"/>
    <col min="3" max="3" width="8.140625" style="80" customWidth="1"/>
    <col min="4" max="4" width="31" style="80" customWidth="1"/>
    <col min="5" max="5" width="25.28515625" style="107" customWidth="1"/>
    <col min="6" max="7" width="25.28515625" style="80" customWidth="1"/>
    <col min="8" max="8" width="21.85546875" style="80" customWidth="1"/>
    <col min="9" max="9" width="20.42578125" style="80" customWidth="1"/>
    <col min="10" max="10" width="10.140625" style="80" bestFit="1" customWidth="1"/>
    <col min="11" max="11" width="9.28515625" style="80" bestFit="1" customWidth="1"/>
    <col min="12" max="16384" width="9.140625" style="80"/>
  </cols>
  <sheetData>
    <row r="1" spans="1:11" ht="42" customHeight="1" x14ac:dyDescent="0.25">
      <c r="A1" s="296" t="s">
        <v>267</v>
      </c>
      <c r="B1" s="296"/>
      <c r="C1" s="296"/>
      <c r="D1" s="296"/>
      <c r="E1" s="296"/>
      <c r="F1" s="296"/>
      <c r="G1" s="296"/>
      <c r="H1" s="296"/>
      <c r="I1" s="296"/>
      <c r="J1" s="296"/>
    </row>
    <row r="2" spans="1:11" ht="18" customHeight="1" x14ac:dyDescent="0.25">
      <c r="A2" s="72"/>
      <c r="B2" s="72"/>
      <c r="C2" s="72"/>
      <c r="D2" s="72"/>
      <c r="E2" s="132"/>
      <c r="F2" s="72"/>
      <c r="G2" s="72"/>
      <c r="H2" s="72"/>
      <c r="I2" s="72"/>
    </row>
    <row r="3" spans="1:11" ht="15.75" x14ac:dyDescent="0.25">
      <c r="A3" s="296" t="s">
        <v>28</v>
      </c>
      <c r="B3" s="296"/>
      <c r="C3" s="296"/>
      <c r="D3" s="296"/>
      <c r="E3" s="296"/>
      <c r="F3" s="296"/>
      <c r="G3" s="296"/>
      <c r="H3" s="300"/>
      <c r="I3" s="300"/>
    </row>
    <row r="4" spans="1:11" ht="18" x14ac:dyDescent="0.25">
      <c r="A4" s="72"/>
      <c r="B4" s="72"/>
      <c r="C4" s="72"/>
      <c r="D4" s="72"/>
      <c r="E4" s="132"/>
      <c r="F4" s="72"/>
      <c r="G4" s="72"/>
      <c r="H4" s="73"/>
      <c r="I4" s="73"/>
    </row>
    <row r="5" spans="1:11" ht="18" customHeight="1" x14ac:dyDescent="0.25">
      <c r="A5" s="296" t="s">
        <v>13</v>
      </c>
      <c r="B5" s="297"/>
      <c r="C5" s="297"/>
      <c r="D5" s="297"/>
      <c r="E5" s="297"/>
      <c r="F5" s="297"/>
      <c r="G5" s="297"/>
      <c r="H5" s="297"/>
      <c r="I5" s="297"/>
    </row>
    <row r="6" spans="1:11" ht="18" x14ac:dyDescent="0.25">
      <c r="A6" s="72"/>
      <c r="B6" s="72"/>
      <c r="C6" s="72"/>
      <c r="D6" s="72"/>
      <c r="E6" s="132"/>
      <c r="F6" s="72"/>
      <c r="G6" s="72"/>
      <c r="H6" s="73"/>
      <c r="I6" s="73"/>
    </row>
    <row r="7" spans="1:11" ht="15.75" x14ac:dyDescent="0.25">
      <c r="A7" s="296" t="s">
        <v>1</v>
      </c>
      <c r="B7" s="301"/>
      <c r="C7" s="301"/>
      <c r="D7" s="301"/>
      <c r="E7" s="301"/>
      <c r="F7" s="301"/>
      <c r="G7" s="301"/>
      <c r="H7" s="301"/>
      <c r="I7" s="301"/>
    </row>
    <row r="8" spans="1:11" ht="18" x14ac:dyDescent="0.25">
      <c r="A8" s="72"/>
      <c r="B8" s="72"/>
      <c r="C8" s="72"/>
      <c r="D8" s="72"/>
      <c r="E8" s="132"/>
      <c r="F8" s="72"/>
      <c r="G8" s="72"/>
      <c r="H8" s="73"/>
      <c r="I8" s="73"/>
    </row>
    <row r="9" spans="1:11" ht="25.5" x14ac:dyDescent="0.25">
      <c r="A9" s="177" t="s">
        <v>14</v>
      </c>
      <c r="B9" s="183" t="s">
        <v>15</v>
      </c>
      <c r="C9" s="183" t="s">
        <v>16</v>
      </c>
      <c r="D9" s="183" t="s">
        <v>12</v>
      </c>
      <c r="E9" s="184" t="s">
        <v>207</v>
      </c>
      <c r="F9" s="177" t="s">
        <v>208</v>
      </c>
      <c r="G9" s="177" t="s">
        <v>263</v>
      </c>
      <c r="H9" s="177" t="s">
        <v>245</v>
      </c>
      <c r="I9" s="177" t="s">
        <v>264</v>
      </c>
      <c r="J9" s="174" t="s">
        <v>198</v>
      </c>
      <c r="K9" s="175" t="s">
        <v>199</v>
      </c>
    </row>
    <row r="10" spans="1:11" x14ac:dyDescent="0.25">
      <c r="A10" s="177"/>
      <c r="B10" s="183"/>
      <c r="C10" s="183"/>
      <c r="D10" s="183"/>
      <c r="E10" s="185">
        <v>1</v>
      </c>
      <c r="F10" s="186">
        <v>2</v>
      </c>
      <c r="G10" s="186">
        <v>3</v>
      </c>
      <c r="H10" s="186">
        <v>4</v>
      </c>
      <c r="I10" s="186">
        <v>5</v>
      </c>
      <c r="J10" s="188">
        <v>6</v>
      </c>
      <c r="K10" s="188">
        <v>7</v>
      </c>
    </row>
    <row r="11" spans="1:11" s="134" customFormat="1" ht="15.75" customHeight="1" x14ac:dyDescent="0.25">
      <c r="A11" s="4">
        <v>6</v>
      </c>
      <c r="B11" s="4"/>
      <c r="C11" s="4"/>
      <c r="D11" s="4" t="s">
        <v>17</v>
      </c>
      <c r="E11" s="133"/>
      <c r="F11" s="18"/>
      <c r="G11" s="18"/>
      <c r="H11" s="18"/>
      <c r="I11" s="18"/>
      <c r="J11" s="187"/>
      <c r="K11" s="187"/>
    </row>
    <row r="12" spans="1:11" ht="23.25" customHeight="1" x14ac:dyDescent="0.25">
      <c r="A12" s="4"/>
      <c r="B12" s="4">
        <v>63</v>
      </c>
      <c r="C12" s="4"/>
      <c r="D12" s="4" t="s">
        <v>37</v>
      </c>
      <c r="E12" s="133">
        <f>SUM(E13:E23)</f>
        <v>882306.25</v>
      </c>
      <c r="F12" s="119">
        <f>SUM(F13:F22)</f>
        <v>1092799.96</v>
      </c>
      <c r="G12" s="135">
        <f>SUM(G13:G23)</f>
        <v>1126739.69</v>
      </c>
      <c r="H12" s="135">
        <f>SUM(H13:H23)</f>
        <v>1117091.69</v>
      </c>
      <c r="I12" s="135">
        <f>SUM(I13:I23)</f>
        <v>1117091.69</v>
      </c>
      <c r="J12" s="192">
        <f>SUM(G12/E12)*100</f>
        <v>127.70392253256735</v>
      </c>
      <c r="K12" s="192">
        <f>SUM(G12/F12)*100</f>
        <v>103.10575871543773</v>
      </c>
    </row>
    <row r="13" spans="1:11" ht="15" customHeight="1" x14ac:dyDescent="0.25">
      <c r="A13" s="4"/>
      <c r="B13" s="4"/>
      <c r="C13" s="6">
        <v>32400</v>
      </c>
      <c r="D13" s="6" t="s">
        <v>31</v>
      </c>
      <c r="E13" s="133">
        <v>0</v>
      </c>
      <c r="F13" s="136">
        <v>0</v>
      </c>
      <c r="G13" s="136">
        <v>0</v>
      </c>
      <c r="H13" s="136">
        <v>0</v>
      </c>
      <c r="I13" s="135">
        <v>0</v>
      </c>
      <c r="J13" s="192">
        <v>0</v>
      </c>
      <c r="K13" s="192">
        <v>0</v>
      </c>
    </row>
    <row r="14" spans="1:11" ht="15" customHeight="1" x14ac:dyDescent="0.25">
      <c r="A14" s="4"/>
      <c r="B14" s="4"/>
      <c r="C14" s="6">
        <v>52080</v>
      </c>
      <c r="D14" s="6" t="s">
        <v>189</v>
      </c>
      <c r="E14" s="133">
        <v>0</v>
      </c>
      <c r="F14" s="136">
        <v>1794</v>
      </c>
      <c r="G14" s="136">
        <v>0</v>
      </c>
      <c r="H14" s="136">
        <v>0</v>
      </c>
      <c r="I14" s="135">
        <v>0</v>
      </c>
      <c r="J14" s="192">
        <v>0</v>
      </c>
      <c r="K14" s="192">
        <f t="shared" ref="K14:K38" si="0">SUM(G14/F14)*100</f>
        <v>0</v>
      </c>
    </row>
    <row r="15" spans="1:11" ht="15" customHeight="1" x14ac:dyDescent="0.25">
      <c r="A15" s="4"/>
      <c r="B15" s="4"/>
      <c r="C15" s="6">
        <v>53080</v>
      </c>
      <c r="D15" s="6" t="s">
        <v>194</v>
      </c>
      <c r="E15" s="133">
        <v>0</v>
      </c>
      <c r="F15" s="136">
        <v>0</v>
      </c>
      <c r="G15" s="136">
        <v>0</v>
      </c>
      <c r="H15" s="136">
        <v>0</v>
      </c>
      <c r="I15" s="135">
        <v>0</v>
      </c>
      <c r="J15" s="192">
        <v>0</v>
      </c>
      <c r="K15" s="192">
        <v>0</v>
      </c>
    </row>
    <row r="16" spans="1:11" x14ac:dyDescent="0.25">
      <c r="A16" s="5"/>
      <c r="B16" s="13"/>
      <c r="C16" s="6">
        <v>53082</v>
      </c>
      <c r="D16" s="6" t="s">
        <v>46</v>
      </c>
      <c r="E16" s="137">
        <v>876468.39</v>
      </c>
      <c r="F16" s="136">
        <v>1073984.27</v>
      </c>
      <c r="G16" s="136">
        <v>1100370</v>
      </c>
      <c r="H16" s="136">
        <v>1100370</v>
      </c>
      <c r="I16" s="136">
        <v>1100370</v>
      </c>
      <c r="J16" s="192">
        <f t="shared" ref="J16:J38" si="1">SUM(G16/E16)*100</f>
        <v>125.54588534561981</v>
      </c>
      <c r="K16" s="192">
        <f t="shared" si="0"/>
        <v>102.45680786367571</v>
      </c>
    </row>
    <row r="17" spans="1:11" x14ac:dyDescent="0.25">
      <c r="A17" s="5"/>
      <c r="B17" s="13"/>
      <c r="C17" s="6">
        <v>53102</v>
      </c>
      <c r="D17" s="6" t="s">
        <v>193</v>
      </c>
      <c r="E17" s="137">
        <v>218.54</v>
      </c>
      <c r="F17" s="136">
        <v>200.69</v>
      </c>
      <c r="G17" s="136">
        <v>200.69</v>
      </c>
      <c r="H17" s="136">
        <v>200.69</v>
      </c>
      <c r="I17" s="136">
        <v>200.69</v>
      </c>
      <c r="J17" s="192">
        <f t="shared" si="1"/>
        <v>91.832158872517624</v>
      </c>
      <c r="K17" s="192">
        <f t="shared" si="0"/>
        <v>100</v>
      </c>
    </row>
    <row r="18" spans="1:11" x14ac:dyDescent="0.25">
      <c r="A18" s="5"/>
      <c r="B18" s="13"/>
      <c r="C18" s="6">
        <v>55042</v>
      </c>
      <c r="D18" s="6" t="s">
        <v>176</v>
      </c>
      <c r="E18" s="137">
        <v>1000</v>
      </c>
      <c r="F18" s="136">
        <v>1000</v>
      </c>
      <c r="G18" s="136">
        <v>1000</v>
      </c>
      <c r="H18" s="136">
        <v>1000</v>
      </c>
      <c r="I18" s="136">
        <v>1000</v>
      </c>
      <c r="J18" s="192">
        <f t="shared" si="1"/>
        <v>100</v>
      </c>
      <c r="K18" s="192">
        <f t="shared" si="0"/>
        <v>100</v>
      </c>
    </row>
    <row r="19" spans="1:11" x14ac:dyDescent="0.25">
      <c r="A19" s="5"/>
      <c r="B19" s="13"/>
      <c r="C19" s="6">
        <v>55291</v>
      </c>
      <c r="D19" s="6" t="s">
        <v>236</v>
      </c>
      <c r="E19" s="137">
        <v>0</v>
      </c>
      <c r="F19" s="136">
        <v>221</v>
      </c>
      <c r="G19" s="136">
        <v>221</v>
      </c>
      <c r="H19" s="136">
        <v>221</v>
      </c>
      <c r="I19" s="136">
        <v>221</v>
      </c>
      <c r="J19" s="192">
        <v>0</v>
      </c>
      <c r="K19" s="192">
        <f t="shared" si="0"/>
        <v>100</v>
      </c>
    </row>
    <row r="20" spans="1:11" x14ac:dyDescent="0.25">
      <c r="A20" s="5"/>
      <c r="B20" s="13"/>
      <c r="C20" s="6">
        <v>55138</v>
      </c>
      <c r="D20" s="6" t="s">
        <v>237</v>
      </c>
      <c r="E20" s="137">
        <v>0</v>
      </c>
      <c r="F20" s="136">
        <v>150</v>
      </c>
      <c r="G20" s="136">
        <v>150</v>
      </c>
      <c r="H20" s="136">
        <v>150</v>
      </c>
      <c r="I20" s="136">
        <v>150</v>
      </c>
      <c r="J20" s="192">
        <v>0</v>
      </c>
      <c r="K20" s="192">
        <f t="shared" si="0"/>
        <v>100</v>
      </c>
    </row>
    <row r="21" spans="1:11" x14ac:dyDescent="0.25">
      <c r="A21" s="5"/>
      <c r="B21" s="13"/>
      <c r="C21" s="6">
        <v>58400</v>
      </c>
      <c r="D21" s="6" t="s">
        <v>177</v>
      </c>
      <c r="E21" s="137">
        <v>2589.58</v>
      </c>
      <c r="F21" s="136">
        <v>15150</v>
      </c>
      <c r="G21" s="136">
        <v>15150</v>
      </c>
      <c r="H21" s="136">
        <v>15150</v>
      </c>
      <c r="I21" s="136">
        <v>15150</v>
      </c>
      <c r="J21" s="192">
        <f t="shared" si="1"/>
        <v>585.03695579978216</v>
      </c>
      <c r="K21" s="192">
        <f t="shared" si="0"/>
        <v>100</v>
      </c>
    </row>
    <row r="22" spans="1:11" x14ac:dyDescent="0.25">
      <c r="A22" s="5"/>
      <c r="B22" s="13"/>
      <c r="C22" s="6">
        <v>62400</v>
      </c>
      <c r="D22" s="6" t="s">
        <v>178</v>
      </c>
      <c r="E22" s="137">
        <v>2029.74</v>
      </c>
      <c r="F22" s="138">
        <v>300</v>
      </c>
      <c r="G22" s="136">
        <v>0</v>
      </c>
      <c r="H22" s="136">
        <v>0</v>
      </c>
      <c r="I22" s="136">
        <v>0</v>
      </c>
      <c r="J22" s="192">
        <f t="shared" si="1"/>
        <v>0</v>
      </c>
      <c r="K22" s="192">
        <f t="shared" si="0"/>
        <v>0</v>
      </c>
    </row>
    <row r="23" spans="1:11" x14ac:dyDescent="0.25">
      <c r="A23" s="5"/>
      <c r="B23" s="13"/>
      <c r="C23" s="6">
        <v>51700</v>
      </c>
      <c r="D23" s="6" t="s">
        <v>223</v>
      </c>
      <c r="E23" s="137">
        <v>0</v>
      </c>
      <c r="F23" s="138">
        <v>0</v>
      </c>
      <c r="G23" s="136">
        <v>9648</v>
      </c>
      <c r="H23" s="136">
        <v>0</v>
      </c>
      <c r="I23" s="136">
        <v>0</v>
      </c>
      <c r="J23" s="192">
        <v>0</v>
      </c>
      <c r="K23" s="192">
        <v>0</v>
      </c>
    </row>
    <row r="24" spans="1:11" x14ac:dyDescent="0.25">
      <c r="A24" s="5"/>
      <c r="B24" s="13">
        <v>64</v>
      </c>
      <c r="C24" s="6"/>
      <c r="D24" s="19" t="s">
        <v>186</v>
      </c>
      <c r="E24" s="133">
        <f>SUM(E25)</f>
        <v>0</v>
      </c>
      <c r="F24" s="141">
        <f>SUM(F25)</f>
        <v>0</v>
      </c>
      <c r="G24" s="136">
        <f>SUM(G25)</f>
        <v>0</v>
      </c>
      <c r="H24" s="136">
        <v>0</v>
      </c>
      <c r="I24" s="136">
        <v>0</v>
      </c>
      <c r="J24" s="192">
        <v>0</v>
      </c>
      <c r="K24" s="192">
        <v>0</v>
      </c>
    </row>
    <row r="25" spans="1:11" x14ac:dyDescent="0.25">
      <c r="A25" s="5"/>
      <c r="B25" s="13"/>
      <c r="C25" s="6">
        <v>32400</v>
      </c>
      <c r="D25" s="6" t="s">
        <v>31</v>
      </c>
      <c r="E25" s="137">
        <v>0</v>
      </c>
      <c r="F25" s="141">
        <v>0</v>
      </c>
      <c r="G25" s="136">
        <v>0</v>
      </c>
      <c r="H25" s="136">
        <v>0</v>
      </c>
      <c r="I25" s="136">
        <v>0</v>
      </c>
      <c r="J25" s="192">
        <v>0</v>
      </c>
      <c r="K25" s="192">
        <v>0</v>
      </c>
    </row>
    <row r="26" spans="1:11" ht="25.5" x14ac:dyDescent="0.25">
      <c r="A26" s="5"/>
      <c r="B26" s="13">
        <v>65</v>
      </c>
      <c r="C26" s="19"/>
      <c r="D26" s="20" t="s">
        <v>40</v>
      </c>
      <c r="E26" s="133">
        <f>SUM(E27)</f>
        <v>11567.78</v>
      </c>
      <c r="F26" s="18">
        <v>0</v>
      </c>
      <c r="G26" s="139">
        <f>SUM(G27)</f>
        <v>0</v>
      </c>
      <c r="H26" s="135">
        <v>0</v>
      </c>
      <c r="I26" s="135">
        <v>0</v>
      </c>
      <c r="J26" s="192">
        <f t="shared" si="1"/>
        <v>0</v>
      </c>
      <c r="K26" s="192">
        <v>0</v>
      </c>
    </row>
    <row r="27" spans="1:11" x14ac:dyDescent="0.25">
      <c r="A27" s="5"/>
      <c r="B27" s="13"/>
      <c r="C27" s="6">
        <v>32400</v>
      </c>
      <c r="D27" s="6" t="s">
        <v>31</v>
      </c>
      <c r="E27" s="137">
        <v>11567.78</v>
      </c>
      <c r="F27" s="3">
        <v>0</v>
      </c>
      <c r="G27" s="140">
        <v>0</v>
      </c>
      <c r="H27" s="136">
        <v>0</v>
      </c>
      <c r="I27" s="136">
        <v>0</v>
      </c>
      <c r="J27" s="192">
        <f t="shared" si="1"/>
        <v>0</v>
      </c>
      <c r="K27" s="192">
        <v>0</v>
      </c>
    </row>
    <row r="28" spans="1:11" ht="38.25" x14ac:dyDescent="0.25">
      <c r="A28" s="5"/>
      <c r="B28" s="13">
        <v>66</v>
      </c>
      <c r="C28" s="19"/>
      <c r="D28" s="20" t="s">
        <v>38</v>
      </c>
      <c r="E28" s="133">
        <f>SUM(E29:E30)</f>
        <v>31840.699999999997</v>
      </c>
      <c r="F28" s="139">
        <f>SUM(F29:F30)</f>
        <v>16974.370000000003</v>
      </c>
      <c r="G28" s="139">
        <f>SUM(G29:G30)</f>
        <v>17274.370000000003</v>
      </c>
      <c r="H28" s="135">
        <f>SUM(H29:H30)</f>
        <v>17274.370000000003</v>
      </c>
      <c r="I28" s="135">
        <f>SUM(I29:I30)</f>
        <v>17274.370000000003</v>
      </c>
      <c r="J28" s="192">
        <f t="shared" si="1"/>
        <v>54.252481886390704</v>
      </c>
      <c r="K28" s="192">
        <f t="shared" si="0"/>
        <v>101.7673704532186</v>
      </c>
    </row>
    <row r="29" spans="1:11" x14ac:dyDescent="0.25">
      <c r="A29" s="5"/>
      <c r="B29" s="13"/>
      <c r="C29" s="6">
        <v>32400</v>
      </c>
      <c r="D29" s="6" t="s">
        <v>192</v>
      </c>
      <c r="E29" s="137">
        <v>6230.69</v>
      </c>
      <c r="F29" s="140">
        <v>10106.370000000001</v>
      </c>
      <c r="G29" s="140">
        <v>10106.370000000001</v>
      </c>
      <c r="H29" s="136">
        <v>10106.370000000001</v>
      </c>
      <c r="I29" s="136">
        <v>10106.370000000001</v>
      </c>
      <c r="J29" s="192">
        <f t="shared" si="1"/>
        <v>162.20306258215385</v>
      </c>
      <c r="K29" s="192">
        <f t="shared" si="0"/>
        <v>100</v>
      </c>
    </row>
    <row r="30" spans="1:11" x14ac:dyDescent="0.25">
      <c r="A30" s="5"/>
      <c r="B30" s="13"/>
      <c r="C30" s="6">
        <v>62400</v>
      </c>
      <c r="D30" s="6" t="s">
        <v>191</v>
      </c>
      <c r="E30" s="137">
        <v>25610.01</v>
      </c>
      <c r="F30" s="140">
        <v>6868</v>
      </c>
      <c r="G30" s="140">
        <v>7168</v>
      </c>
      <c r="H30" s="136">
        <v>7168</v>
      </c>
      <c r="I30" s="136">
        <v>7168</v>
      </c>
      <c r="J30" s="192">
        <f t="shared" si="1"/>
        <v>27.989055841836848</v>
      </c>
      <c r="K30" s="192">
        <f t="shared" si="0"/>
        <v>104.36808386721026</v>
      </c>
    </row>
    <row r="31" spans="1:11" x14ac:dyDescent="0.25">
      <c r="A31" s="13"/>
      <c r="B31" s="13">
        <v>67</v>
      </c>
      <c r="C31" s="19"/>
      <c r="D31" s="13" t="s">
        <v>39</v>
      </c>
      <c r="E31" s="133">
        <f>SUM(E32:E34)</f>
        <v>101176.04000000001</v>
      </c>
      <c r="F31" s="142">
        <f>SUM(F32:F34)</f>
        <v>106849.85</v>
      </c>
      <c r="G31" s="139">
        <f>SUM(G32:G34)</f>
        <v>106303.09</v>
      </c>
      <c r="H31" s="135">
        <f>SUM(H32:H34)</f>
        <v>104403.09000000001</v>
      </c>
      <c r="I31" s="135">
        <f>SUM(I32:I34)</f>
        <v>104403.09000000001</v>
      </c>
      <c r="J31" s="192">
        <f t="shared" si="1"/>
        <v>105.06745470567931</v>
      </c>
      <c r="K31" s="192">
        <f t="shared" si="0"/>
        <v>99.488291279772483</v>
      </c>
    </row>
    <row r="32" spans="1:11" x14ac:dyDescent="0.25">
      <c r="A32" s="5"/>
      <c r="B32" s="13"/>
      <c r="C32" s="6">
        <v>48007</v>
      </c>
      <c r="D32" s="6" t="s">
        <v>42</v>
      </c>
      <c r="E32" s="137">
        <v>87559.32</v>
      </c>
      <c r="F32" s="143">
        <v>91252.35</v>
      </c>
      <c r="G32" s="140">
        <v>88034.49</v>
      </c>
      <c r="H32" s="136">
        <v>88034.49</v>
      </c>
      <c r="I32" s="136">
        <v>88034.49</v>
      </c>
      <c r="J32" s="192">
        <f t="shared" si="1"/>
        <v>100.54268352015525</v>
      </c>
      <c r="K32" s="192">
        <f t="shared" si="0"/>
        <v>96.473668897294147</v>
      </c>
    </row>
    <row r="33" spans="1:11" x14ac:dyDescent="0.25">
      <c r="A33" s="5"/>
      <c r="B33" s="13"/>
      <c r="C33" s="6">
        <v>48008</v>
      </c>
      <c r="D33" s="6" t="s">
        <v>190</v>
      </c>
      <c r="E33" s="137">
        <v>0</v>
      </c>
      <c r="F33" s="143">
        <v>1</v>
      </c>
      <c r="G33" s="140"/>
      <c r="H33" s="136"/>
      <c r="I33" s="136"/>
      <c r="J33" s="192">
        <v>0</v>
      </c>
      <c r="K33" s="192">
        <f t="shared" si="0"/>
        <v>0</v>
      </c>
    </row>
    <row r="34" spans="1:11" x14ac:dyDescent="0.25">
      <c r="A34" s="5"/>
      <c r="B34" s="13"/>
      <c r="C34" s="6">
        <v>11001</v>
      </c>
      <c r="D34" s="6" t="s">
        <v>51</v>
      </c>
      <c r="E34" s="137">
        <v>13616.72</v>
      </c>
      <c r="F34" s="143">
        <v>15596.5</v>
      </c>
      <c r="G34" s="140">
        <v>18268.599999999999</v>
      </c>
      <c r="H34" s="136">
        <v>16368.6</v>
      </c>
      <c r="I34" s="136">
        <v>16368.6</v>
      </c>
      <c r="J34" s="192">
        <f t="shared" si="1"/>
        <v>134.16299960636627</v>
      </c>
      <c r="K34" s="192">
        <f t="shared" si="0"/>
        <v>117.13269002660853</v>
      </c>
    </row>
    <row r="35" spans="1:11" x14ac:dyDescent="0.25">
      <c r="A35" s="5"/>
      <c r="B35" s="13">
        <v>68</v>
      </c>
      <c r="C35" s="19"/>
      <c r="D35" s="19" t="s">
        <v>185</v>
      </c>
      <c r="E35" s="133">
        <f>SUM(E36)</f>
        <v>0</v>
      </c>
      <c r="F35" s="142">
        <v>0</v>
      </c>
      <c r="G35" s="139">
        <v>0</v>
      </c>
      <c r="H35" s="136">
        <v>0</v>
      </c>
      <c r="I35" s="136">
        <v>0</v>
      </c>
      <c r="J35" s="192">
        <v>0</v>
      </c>
      <c r="K35" s="192">
        <v>0</v>
      </c>
    </row>
    <row r="36" spans="1:11" x14ac:dyDescent="0.25">
      <c r="A36" s="5"/>
      <c r="B36" s="13"/>
      <c r="C36" s="6">
        <v>32400</v>
      </c>
      <c r="D36" s="6" t="s">
        <v>31</v>
      </c>
      <c r="E36" s="137">
        <v>0</v>
      </c>
      <c r="F36" s="143">
        <v>0</v>
      </c>
      <c r="G36" s="140">
        <v>0</v>
      </c>
      <c r="H36" s="136">
        <v>0</v>
      </c>
      <c r="I36" s="136">
        <v>0</v>
      </c>
      <c r="J36" s="192">
        <v>0</v>
      </c>
      <c r="K36" s="192">
        <v>0</v>
      </c>
    </row>
    <row r="37" spans="1:11" x14ac:dyDescent="0.25">
      <c r="A37" s="5"/>
      <c r="B37" s="13"/>
      <c r="C37" s="6"/>
      <c r="D37" s="6"/>
      <c r="E37" s="137"/>
      <c r="F37" s="138"/>
      <c r="G37" s="140"/>
      <c r="H37" s="136"/>
      <c r="I37" s="136"/>
      <c r="J37" s="192">
        <v>0</v>
      </c>
      <c r="K37" s="192">
        <v>0</v>
      </c>
    </row>
    <row r="38" spans="1:11" s="271" customFormat="1" x14ac:dyDescent="0.25">
      <c r="A38" s="268"/>
      <c r="B38" s="268"/>
      <c r="C38" s="268"/>
      <c r="D38" s="264" t="s">
        <v>47</v>
      </c>
      <c r="E38" s="265">
        <f>SUM(E12+E24+E26+E28+E31+E35)</f>
        <v>1026890.77</v>
      </c>
      <c r="F38" s="269">
        <f>SUM(F12+F26+F28+F31)</f>
        <v>1216624.1800000002</v>
      </c>
      <c r="G38" s="266">
        <f>SUM(G12+G24+G26+G28+G31+G35)</f>
        <v>1250317.1500000001</v>
      </c>
      <c r="H38" s="267">
        <f>SUM(H12+H24+H26+H28+H31+H35)</f>
        <v>1238769.1500000001</v>
      </c>
      <c r="I38" s="267">
        <f>SUM(I12+I24+I26+I28+I31+I35)</f>
        <v>1238769.1500000001</v>
      </c>
      <c r="J38" s="270">
        <f t="shared" si="1"/>
        <v>121.75756044627806</v>
      </c>
      <c r="K38" s="270">
        <f t="shared" si="0"/>
        <v>102.76938191381335</v>
      </c>
    </row>
    <row r="39" spans="1:11" ht="66.75" customHeight="1" x14ac:dyDescent="0.25">
      <c r="G39" s="144"/>
    </row>
    <row r="40" spans="1:11" ht="15.75" x14ac:dyDescent="0.25">
      <c r="A40" s="296"/>
      <c r="B40" s="301"/>
      <c r="C40" s="301"/>
      <c r="D40" s="301"/>
      <c r="E40" s="301"/>
      <c r="F40" s="301"/>
      <c r="G40" s="301"/>
      <c r="H40" s="301"/>
      <c r="I40" s="301"/>
    </row>
    <row r="41" spans="1:11" ht="15.75" x14ac:dyDescent="0.25">
      <c r="A41" s="296" t="s">
        <v>19</v>
      </c>
      <c r="B41" s="301"/>
      <c r="C41" s="301"/>
      <c r="D41" s="301"/>
      <c r="E41" s="301"/>
      <c r="F41" s="301"/>
      <c r="G41" s="301"/>
      <c r="H41" s="301"/>
      <c r="I41" s="301"/>
    </row>
    <row r="42" spans="1:11" ht="25.5" customHeight="1" x14ac:dyDescent="0.25">
      <c r="A42" s="72"/>
      <c r="B42" s="72"/>
      <c r="C42" s="72"/>
      <c r="D42" s="72"/>
      <c r="E42" s="132"/>
      <c r="F42" s="72"/>
      <c r="G42" s="72"/>
      <c r="H42" s="73"/>
      <c r="I42" s="73"/>
    </row>
    <row r="43" spans="1:11" ht="25.5" x14ac:dyDescent="0.25">
      <c r="A43" s="177" t="s">
        <v>14</v>
      </c>
      <c r="B43" s="183" t="s">
        <v>15</v>
      </c>
      <c r="C43" s="183" t="s">
        <v>16</v>
      </c>
      <c r="D43" s="183" t="s">
        <v>20</v>
      </c>
      <c r="E43" s="184" t="s">
        <v>207</v>
      </c>
      <c r="F43" s="177" t="s">
        <v>208</v>
      </c>
      <c r="G43" s="177" t="s">
        <v>263</v>
      </c>
      <c r="H43" s="177" t="s">
        <v>245</v>
      </c>
      <c r="I43" s="177" t="s">
        <v>264</v>
      </c>
      <c r="J43" s="174" t="s">
        <v>198</v>
      </c>
      <c r="K43" s="175" t="s">
        <v>199</v>
      </c>
    </row>
    <row r="44" spans="1:11" x14ac:dyDescent="0.25">
      <c r="A44" s="177"/>
      <c r="B44" s="183"/>
      <c r="C44" s="183"/>
      <c r="D44" s="183"/>
      <c r="E44" s="189">
        <v>1</v>
      </c>
      <c r="F44" s="190">
        <v>2</v>
      </c>
      <c r="G44" s="190">
        <v>3</v>
      </c>
      <c r="H44" s="190">
        <v>4</v>
      </c>
      <c r="I44" s="190">
        <v>5</v>
      </c>
      <c r="J44" s="191">
        <v>6</v>
      </c>
      <c r="K44" s="191">
        <v>7</v>
      </c>
    </row>
    <row r="45" spans="1:11" ht="15.75" customHeight="1" x14ac:dyDescent="0.25">
      <c r="A45" s="4">
        <v>3</v>
      </c>
      <c r="B45" s="4"/>
      <c r="C45" s="4"/>
      <c r="D45" s="4" t="s">
        <v>21</v>
      </c>
      <c r="E45" s="133">
        <f>SUM(E46+E50+E63+E68+E73)</f>
        <v>1022632.0200000001</v>
      </c>
      <c r="F45" s="119">
        <f>SUM(F46+F50+F63+F68+F73)</f>
        <v>1215740.44</v>
      </c>
      <c r="G45" s="119">
        <f>SUM(G46+G50+G63+G68+G73)</f>
        <v>1249520.78</v>
      </c>
      <c r="H45" s="135">
        <f>SUM(H46+H50+H63+H68+H73)</f>
        <v>1237972.78</v>
      </c>
      <c r="I45" s="135">
        <f>SUM(I46+I50+I63+I68+I73)</f>
        <v>1237972.78</v>
      </c>
      <c r="J45" s="192">
        <f>SUM(G45/E45)*100</f>
        <v>122.18674514025092</v>
      </c>
      <c r="K45" s="192">
        <f>SUM(G45/F45)*100</f>
        <v>102.77858158604974</v>
      </c>
    </row>
    <row r="46" spans="1:11" s="134" customFormat="1" ht="15.75" customHeight="1" x14ac:dyDescent="0.25">
      <c r="A46" s="4"/>
      <c r="B46" s="4">
        <v>31</v>
      </c>
      <c r="C46" s="4"/>
      <c r="D46" s="21" t="s">
        <v>22</v>
      </c>
      <c r="E46" s="145">
        <f>SUM(E47:E48)</f>
        <v>869349.64</v>
      </c>
      <c r="F46" s="146">
        <f>SUM(F47)</f>
        <v>1071598.27</v>
      </c>
      <c r="G46" s="146">
        <f>SUM(G47:G48)</f>
        <v>1097984</v>
      </c>
      <c r="H46" s="193">
        <f>SUM(H47:H48)</f>
        <v>1097984</v>
      </c>
      <c r="I46" s="193">
        <f>SUM(I47:I48)</f>
        <v>1097984</v>
      </c>
      <c r="J46" s="192">
        <f t="shared" ref="J46:J96" si="2">SUM(G46/E46)*100</f>
        <v>126.29947140715443</v>
      </c>
      <c r="K46" s="192">
        <f t="shared" ref="K46:K96" si="3">SUM(G46/F46)*100</f>
        <v>102.46227814458864</v>
      </c>
    </row>
    <row r="47" spans="1:11" x14ac:dyDescent="0.25">
      <c r="A47" s="5"/>
      <c r="B47" s="13"/>
      <c r="C47" s="6">
        <v>53082</v>
      </c>
      <c r="D47" s="14" t="s">
        <v>50</v>
      </c>
      <c r="E47" s="147">
        <v>869349.64</v>
      </c>
      <c r="F47" s="148">
        <v>1071598.27</v>
      </c>
      <c r="G47" s="148">
        <v>1097984</v>
      </c>
      <c r="H47" s="194">
        <v>1097984</v>
      </c>
      <c r="I47" s="194">
        <v>1097984</v>
      </c>
      <c r="J47" s="192">
        <f t="shared" si="2"/>
        <v>126.29947140715443</v>
      </c>
      <c r="K47" s="192">
        <f t="shared" si="3"/>
        <v>102.46227814458864</v>
      </c>
    </row>
    <row r="48" spans="1:11" x14ac:dyDescent="0.25">
      <c r="A48" s="5"/>
      <c r="B48" s="13"/>
      <c r="C48" s="6">
        <v>58400</v>
      </c>
      <c r="D48" s="14" t="s">
        <v>187</v>
      </c>
      <c r="E48" s="147">
        <v>0</v>
      </c>
      <c r="F48" s="148">
        <v>0</v>
      </c>
      <c r="G48" s="148">
        <v>0</v>
      </c>
      <c r="H48" s="194">
        <v>0</v>
      </c>
      <c r="I48" s="194">
        <v>0</v>
      </c>
      <c r="J48" s="192">
        <v>0</v>
      </c>
      <c r="K48" s="192">
        <v>0</v>
      </c>
    </row>
    <row r="49" spans="1:11" x14ac:dyDescent="0.25">
      <c r="A49" s="5"/>
      <c r="B49" s="13"/>
      <c r="C49" s="6"/>
      <c r="D49" s="14"/>
      <c r="E49" s="147"/>
      <c r="F49" s="148"/>
      <c r="G49" s="148"/>
      <c r="H49" s="194"/>
      <c r="I49" s="194"/>
      <c r="J49" s="192"/>
      <c r="K49" s="192"/>
    </row>
    <row r="50" spans="1:11" s="134" customFormat="1" x14ac:dyDescent="0.25">
      <c r="A50" s="13"/>
      <c r="B50" s="4">
        <v>32</v>
      </c>
      <c r="C50" s="4"/>
      <c r="D50" s="21" t="s">
        <v>30</v>
      </c>
      <c r="E50" s="145">
        <f>SUM(E51:E61)</f>
        <v>146753.01</v>
      </c>
      <c r="F50" s="146">
        <f>SUM(F51:F61)</f>
        <v>139191.48000000001</v>
      </c>
      <c r="G50" s="146">
        <f>SUM(G51:G61)</f>
        <v>150486.09</v>
      </c>
      <c r="H50" s="193">
        <f>SUM(H51:H61)</f>
        <v>138938.09000000003</v>
      </c>
      <c r="I50" s="193">
        <f>SUM(I51:I61)</f>
        <v>138938.09000000003</v>
      </c>
      <c r="J50" s="192">
        <f t="shared" si="2"/>
        <v>102.54378428081303</v>
      </c>
      <c r="K50" s="192">
        <f t="shared" si="3"/>
        <v>108.11444062524515</v>
      </c>
    </row>
    <row r="51" spans="1:11" x14ac:dyDescent="0.25">
      <c r="A51" s="5"/>
      <c r="B51" s="13"/>
      <c r="C51" s="6">
        <v>48007</v>
      </c>
      <c r="D51" s="14" t="s">
        <v>42</v>
      </c>
      <c r="E51" s="149">
        <v>86934.63</v>
      </c>
      <c r="F51" s="148">
        <v>90402.35</v>
      </c>
      <c r="G51" s="148">
        <v>87184.49</v>
      </c>
      <c r="H51" s="194">
        <v>87184.49</v>
      </c>
      <c r="I51" s="194">
        <v>87184.49</v>
      </c>
      <c r="J51" s="192">
        <f t="shared" si="2"/>
        <v>100.28741135724624</v>
      </c>
      <c r="K51" s="192">
        <f t="shared" si="3"/>
        <v>96.440512884897345</v>
      </c>
    </row>
    <row r="52" spans="1:11" x14ac:dyDescent="0.25">
      <c r="A52" s="5"/>
      <c r="B52" s="13"/>
      <c r="C52" s="6">
        <v>11001</v>
      </c>
      <c r="D52" s="14" t="s">
        <v>51</v>
      </c>
      <c r="E52" s="149">
        <v>9298.73</v>
      </c>
      <c r="F52" s="148">
        <v>13250.5</v>
      </c>
      <c r="G52" s="148">
        <v>18028.599999999999</v>
      </c>
      <c r="H52" s="194">
        <v>16128.6</v>
      </c>
      <c r="I52" s="194">
        <v>16128.6</v>
      </c>
      <c r="J52" s="192">
        <f t="shared" si="2"/>
        <v>193.88239039094586</v>
      </c>
      <c r="K52" s="192">
        <f t="shared" si="3"/>
        <v>136.05977132938378</v>
      </c>
    </row>
    <row r="53" spans="1:11" x14ac:dyDescent="0.25">
      <c r="A53" s="5"/>
      <c r="B53" s="13"/>
      <c r="C53" s="6">
        <v>32400</v>
      </c>
      <c r="D53" s="14" t="s">
        <v>31</v>
      </c>
      <c r="E53" s="149">
        <v>26150.49</v>
      </c>
      <c r="F53" s="148">
        <v>10133.629999999999</v>
      </c>
      <c r="G53" s="148">
        <v>10220</v>
      </c>
      <c r="H53" s="194">
        <v>10220</v>
      </c>
      <c r="I53" s="194">
        <v>10220</v>
      </c>
      <c r="J53" s="192">
        <f t="shared" si="2"/>
        <v>39.081485662410145</v>
      </c>
      <c r="K53" s="192">
        <f t="shared" si="3"/>
        <v>100.85231057380228</v>
      </c>
    </row>
    <row r="54" spans="1:11" x14ac:dyDescent="0.25">
      <c r="A54" s="5"/>
      <c r="B54" s="13"/>
      <c r="C54" s="6">
        <v>53082</v>
      </c>
      <c r="D54" s="14" t="s">
        <v>44</v>
      </c>
      <c r="E54" s="149">
        <v>3783.12</v>
      </c>
      <c r="F54" s="148">
        <v>2016</v>
      </c>
      <c r="G54" s="148">
        <v>2016</v>
      </c>
      <c r="H54" s="194">
        <v>2016</v>
      </c>
      <c r="I54" s="194">
        <v>2016</v>
      </c>
      <c r="J54" s="192">
        <f t="shared" si="2"/>
        <v>53.289348474275201</v>
      </c>
      <c r="K54" s="192">
        <f t="shared" si="3"/>
        <v>100</v>
      </c>
    </row>
    <row r="55" spans="1:11" x14ac:dyDescent="0.25">
      <c r="A55" s="5"/>
      <c r="B55" s="13"/>
      <c r="C55" s="6">
        <v>58400</v>
      </c>
      <c r="D55" s="14" t="s">
        <v>45</v>
      </c>
      <c r="E55" s="149">
        <v>2010</v>
      </c>
      <c r="F55" s="148">
        <v>15150</v>
      </c>
      <c r="G55" s="148">
        <v>15150</v>
      </c>
      <c r="H55" s="194">
        <v>15150</v>
      </c>
      <c r="I55" s="194">
        <v>15150</v>
      </c>
      <c r="J55" s="192">
        <f t="shared" si="2"/>
        <v>753.73134328358208</v>
      </c>
      <c r="K55" s="192">
        <f t="shared" si="3"/>
        <v>100</v>
      </c>
    </row>
    <row r="56" spans="1:11" x14ac:dyDescent="0.25">
      <c r="A56" s="5"/>
      <c r="B56" s="13"/>
      <c r="C56" s="6">
        <v>62400</v>
      </c>
      <c r="D56" s="14" t="s">
        <v>43</v>
      </c>
      <c r="E56" s="149">
        <v>17530.09</v>
      </c>
      <c r="F56" s="148">
        <v>6868</v>
      </c>
      <c r="G56" s="148">
        <v>6868</v>
      </c>
      <c r="H56" s="194">
        <v>6868</v>
      </c>
      <c r="I56" s="194">
        <v>6868</v>
      </c>
      <c r="J56" s="192">
        <f t="shared" si="2"/>
        <v>39.178349911495033</v>
      </c>
      <c r="K56" s="192">
        <f t="shared" si="3"/>
        <v>100</v>
      </c>
    </row>
    <row r="57" spans="1:11" x14ac:dyDescent="0.25">
      <c r="A57" s="5"/>
      <c r="B57" s="13"/>
      <c r="C57" s="6">
        <v>55042</v>
      </c>
      <c r="D57" s="14" t="s">
        <v>179</v>
      </c>
      <c r="E57" s="149">
        <v>1000</v>
      </c>
      <c r="F57" s="148">
        <v>1000</v>
      </c>
      <c r="G57" s="148">
        <v>1000</v>
      </c>
      <c r="H57" s="194">
        <v>1000</v>
      </c>
      <c r="I57" s="194">
        <v>1000</v>
      </c>
      <c r="J57" s="192">
        <f t="shared" si="2"/>
        <v>100</v>
      </c>
      <c r="K57" s="192">
        <f t="shared" si="3"/>
        <v>100</v>
      </c>
    </row>
    <row r="58" spans="1:11" x14ac:dyDescent="0.25">
      <c r="A58" s="5"/>
      <c r="B58" s="13"/>
      <c r="C58" s="6">
        <v>55138</v>
      </c>
      <c r="D58" s="14" t="s">
        <v>238</v>
      </c>
      <c r="E58" s="149">
        <v>0</v>
      </c>
      <c r="F58" s="148">
        <v>150</v>
      </c>
      <c r="G58" s="148">
        <v>150</v>
      </c>
      <c r="H58" s="194">
        <v>150</v>
      </c>
      <c r="I58" s="194">
        <v>150</v>
      </c>
      <c r="J58" s="192">
        <v>0</v>
      </c>
      <c r="K58" s="192">
        <f t="shared" si="3"/>
        <v>100</v>
      </c>
    </row>
    <row r="59" spans="1:11" x14ac:dyDescent="0.25">
      <c r="A59" s="5"/>
      <c r="B59" s="13"/>
      <c r="C59" s="6">
        <v>55291</v>
      </c>
      <c r="D59" s="14" t="s">
        <v>239</v>
      </c>
      <c r="E59" s="149">
        <v>0</v>
      </c>
      <c r="F59" s="148">
        <v>221</v>
      </c>
      <c r="G59" s="148">
        <v>221</v>
      </c>
      <c r="H59" s="194">
        <v>221</v>
      </c>
      <c r="I59" s="194">
        <v>221</v>
      </c>
      <c r="J59" s="192">
        <v>0</v>
      </c>
      <c r="K59" s="192">
        <f t="shared" si="3"/>
        <v>100</v>
      </c>
    </row>
    <row r="60" spans="1:11" x14ac:dyDescent="0.25">
      <c r="A60" s="5"/>
      <c r="B60" s="13"/>
      <c r="C60" s="6">
        <v>53080</v>
      </c>
      <c r="D60" s="14" t="s">
        <v>194</v>
      </c>
      <c r="E60" s="149">
        <v>45.95</v>
      </c>
      <c r="F60" s="148">
        <v>0</v>
      </c>
      <c r="G60" s="148">
        <v>0</v>
      </c>
      <c r="H60" s="194">
        <v>0</v>
      </c>
      <c r="I60" s="194">
        <v>0</v>
      </c>
      <c r="J60" s="192">
        <f t="shared" si="2"/>
        <v>0</v>
      </c>
      <c r="K60" s="192">
        <v>0</v>
      </c>
    </row>
    <row r="61" spans="1:11" x14ac:dyDescent="0.25">
      <c r="A61" s="5"/>
      <c r="B61" s="13"/>
      <c r="C61" s="6">
        <v>51700</v>
      </c>
      <c r="D61" s="14" t="s">
        <v>223</v>
      </c>
      <c r="E61" s="149">
        <v>0</v>
      </c>
      <c r="F61" s="148">
        <v>0</v>
      </c>
      <c r="G61" s="148">
        <v>9648</v>
      </c>
      <c r="H61" s="194">
        <v>0</v>
      </c>
      <c r="I61" s="194">
        <v>0</v>
      </c>
      <c r="J61" s="192">
        <v>0</v>
      </c>
      <c r="K61" s="192">
        <v>0</v>
      </c>
    </row>
    <row r="62" spans="1:11" x14ac:dyDescent="0.25">
      <c r="A62" s="5"/>
      <c r="B62" s="13"/>
      <c r="C62" s="6"/>
      <c r="D62" s="14"/>
      <c r="E62" s="147"/>
      <c r="F62" s="148"/>
      <c r="G62" s="148"/>
      <c r="H62" s="194"/>
      <c r="I62" s="194"/>
      <c r="J62" s="192"/>
      <c r="K62" s="192"/>
    </row>
    <row r="63" spans="1:11" s="134" customFormat="1" x14ac:dyDescent="0.25">
      <c r="A63" s="13"/>
      <c r="B63" s="13">
        <v>34</v>
      </c>
      <c r="C63" s="19"/>
      <c r="D63" s="22" t="s">
        <v>41</v>
      </c>
      <c r="E63" s="145">
        <f>SUM(E64:E66)</f>
        <v>831.27</v>
      </c>
      <c r="F63" s="146">
        <f>SUM(F64)</f>
        <v>850</v>
      </c>
      <c r="G63" s="146">
        <f>SUM(G64:G65)</f>
        <v>850</v>
      </c>
      <c r="H63" s="193">
        <f>SUM(H64:H65)</f>
        <v>850</v>
      </c>
      <c r="I63" s="193">
        <f>SUM(I64:I65)</f>
        <v>850</v>
      </c>
      <c r="J63" s="192">
        <f t="shared" si="2"/>
        <v>102.25317887088433</v>
      </c>
      <c r="K63" s="192">
        <f t="shared" si="3"/>
        <v>100</v>
      </c>
    </row>
    <row r="64" spans="1:11" x14ac:dyDescent="0.25">
      <c r="A64" s="5"/>
      <c r="B64" s="13"/>
      <c r="C64" s="6">
        <v>48007</v>
      </c>
      <c r="D64" s="14" t="s">
        <v>42</v>
      </c>
      <c r="E64" s="147">
        <v>650</v>
      </c>
      <c r="F64" s="148">
        <v>850</v>
      </c>
      <c r="G64" s="148">
        <v>850</v>
      </c>
      <c r="H64" s="194">
        <v>850</v>
      </c>
      <c r="I64" s="194">
        <v>850</v>
      </c>
      <c r="J64" s="192">
        <f t="shared" si="2"/>
        <v>130.76923076923077</v>
      </c>
      <c r="K64" s="192">
        <f t="shared" si="3"/>
        <v>100</v>
      </c>
    </row>
    <row r="65" spans="1:11" x14ac:dyDescent="0.25">
      <c r="A65" s="5"/>
      <c r="B65" s="13"/>
      <c r="C65" s="6">
        <v>53082</v>
      </c>
      <c r="D65" s="14" t="s">
        <v>44</v>
      </c>
      <c r="E65" s="147">
        <v>0</v>
      </c>
      <c r="F65" s="148">
        <v>0</v>
      </c>
      <c r="G65" s="148">
        <v>0</v>
      </c>
      <c r="H65" s="194">
        <v>0</v>
      </c>
      <c r="I65" s="194">
        <v>0</v>
      </c>
      <c r="J65" s="192">
        <v>0</v>
      </c>
      <c r="K65" s="192">
        <v>0</v>
      </c>
    </row>
    <row r="66" spans="1:11" x14ac:dyDescent="0.25">
      <c r="A66" s="5"/>
      <c r="B66" s="13"/>
      <c r="C66" s="6">
        <v>32400</v>
      </c>
      <c r="D66" s="14" t="s">
        <v>31</v>
      </c>
      <c r="E66" s="147">
        <v>181.27</v>
      </c>
      <c r="F66" s="148">
        <v>0</v>
      </c>
      <c r="G66" s="148">
        <v>0</v>
      </c>
      <c r="H66" s="194">
        <v>0</v>
      </c>
      <c r="I66" s="194">
        <v>0</v>
      </c>
      <c r="J66" s="192">
        <v>0</v>
      </c>
      <c r="K66" s="192">
        <v>0</v>
      </c>
    </row>
    <row r="67" spans="1:11" x14ac:dyDescent="0.25">
      <c r="A67" s="5"/>
      <c r="B67" s="13"/>
      <c r="C67" s="6"/>
      <c r="D67" s="14"/>
      <c r="E67" s="147"/>
      <c r="F67" s="148"/>
      <c r="G67" s="148"/>
      <c r="H67" s="194"/>
      <c r="I67" s="194"/>
      <c r="J67" s="192"/>
      <c r="K67" s="192"/>
    </row>
    <row r="68" spans="1:11" x14ac:dyDescent="0.25">
      <c r="A68" s="5"/>
      <c r="B68" s="13">
        <v>37</v>
      </c>
      <c r="C68" s="6"/>
      <c r="D68" s="22" t="s">
        <v>180</v>
      </c>
      <c r="E68" s="145">
        <f>SUM(E69:E71)</f>
        <v>5479.5599999999995</v>
      </c>
      <c r="F68" s="146">
        <f>SUM(F69:F70)</f>
        <v>3900</v>
      </c>
      <c r="G68" s="146">
        <f>SUM(G69:G70)</f>
        <v>0</v>
      </c>
      <c r="H68" s="193">
        <f>SUM(H69:H70)</f>
        <v>0</v>
      </c>
      <c r="I68" s="193">
        <f>SUM(I69:I70)</f>
        <v>0</v>
      </c>
      <c r="J68" s="192">
        <f t="shared" si="2"/>
        <v>0</v>
      </c>
      <c r="K68" s="192">
        <f t="shared" si="3"/>
        <v>0</v>
      </c>
    </row>
    <row r="69" spans="1:11" x14ac:dyDescent="0.25">
      <c r="A69" s="5"/>
      <c r="B69" s="13"/>
      <c r="C69" s="6">
        <v>11001</v>
      </c>
      <c r="D69" s="14" t="s">
        <v>51</v>
      </c>
      <c r="E69" s="147">
        <v>2025.22</v>
      </c>
      <c r="F69" s="148">
        <v>2106</v>
      </c>
      <c r="G69" s="148">
        <v>0</v>
      </c>
      <c r="H69" s="194">
        <v>0</v>
      </c>
      <c r="I69" s="194">
        <v>0</v>
      </c>
      <c r="J69" s="192">
        <f t="shared" si="2"/>
        <v>0</v>
      </c>
      <c r="K69" s="192">
        <f t="shared" si="3"/>
        <v>0</v>
      </c>
    </row>
    <row r="70" spans="1:11" x14ac:dyDescent="0.25">
      <c r="A70" s="5"/>
      <c r="B70" s="13"/>
      <c r="C70" s="6">
        <v>52080</v>
      </c>
      <c r="D70" s="14" t="s">
        <v>189</v>
      </c>
      <c r="E70" s="147">
        <v>2917.02</v>
      </c>
      <c r="F70" s="148">
        <v>1794</v>
      </c>
      <c r="G70" s="148">
        <v>0</v>
      </c>
      <c r="H70" s="194">
        <v>0</v>
      </c>
      <c r="I70" s="194">
        <v>0</v>
      </c>
      <c r="J70" s="192">
        <f t="shared" si="2"/>
        <v>0</v>
      </c>
      <c r="K70" s="192">
        <f t="shared" si="3"/>
        <v>0</v>
      </c>
    </row>
    <row r="71" spans="1:11" x14ac:dyDescent="0.25">
      <c r="A71" s="5"/>
      <c r="B71" s="13"/>
      <c r="C71" s="6">
        <v>48007</v>
      </c>
      <c r="D71" s="14" t="s">
        <v>42</v>
      </c>
      <c r="E71" s="147">
        <v>537.32000000000005</v>
      </c>
      <c r="F71" s="148">
        <v>0</v>
      </c>
      <c r="G71" s="148">
        <v>0</v>
      </c>
      <c r="H71" s="194">
        <v>0</v>
      </c>
      <c r="I71" s="194">
        <v>0</v>
      </c>
      <c r="J71" s="192">
        <v>0</v>
      </c>
      <c r="K71" s="192">
        <v>0</v>
      </c>
    </row>
    <row r="72" spans="1:11" x14ac:dyDescent="0.25">
      <c r="A72" s="5"/>
      <c r="B72" s="13"/>
      <c r="C72" s="6"/>
      <c r="D72" s="14"/>
      <c r="E72" s="147"/>
      <c r="F72" s="148"/>
      <c r="G72" s="148"/>
      <c r="H72" s="194"/>
      <c r="I72" s="194"/>
      <c r="J72" s="192"/>
      <c r="K72" s="192"/>
    </row>
    <row r="73" spans="1:11" x14ac:dyDescent="0.25">
      <c r="A73" s="5"/>
      <c r="B73" s="13">
        <v>38</v>
      </c>
      <c r="C73" s="6"/>
      <c r="D73" s="22" t="s">
        <v>110</v>
      </c>
      <c r="E73" s="145">
        <f>SUM(E74)</f>
        <v>218.54</v>
      </c>
      <c r="F73" s="146">
        <f>SUM(F74)</f>
        <v>200.69</v>
      </c>
      <c r="G73" s="146">
        <f>SUM(G74)</f>
        <v>200.69</v>
      </c>
      <c r="H73" s="193">
        <f>SUM(H74)</f>
        <v>200.69</v>
      </c>
      <c r="I73" s="193">
        <f>SUM(I74)</f>
        <v>200.69</v>
      </c>
      <c r="J73" s="192">
        <f t="shared" si="2"/>
        <v>91.832158872517624</v>
      </c>
      <c r="K73" s="192">
        <f t="shared" si="3"/>
        <v>100</v>
      </c>
    </row>
    <row r="74" spans="1:11" ht="24" x14ac:dyDescent="0.25">
      <c r="A74" s="5"/>
      <c r="B74" s="13"/>
      <c r="C74" s="6">
        <v>53102</v>
      </c>
      <c r="D74" s="56" t="s">
        <v>181</v>
      </c>
      <c r="E74" s="147">
        <v>218.54</v>
      </c>
      <c r="F74" s="148">
        <v>200.69</v>
      </c>
      <c r="G74" s="148">
        <v>200.69</v>
      </c>
      <c r="H74" s="194">
        <v>200.69</v>
      </c>
      <c r="I74" s="194">
        <v>200.69</v>
      </c>
      <c r="J74" s="192">
        <f t="shared" si="2"/>
        <v>91.832158872517624</v>
      </c>
      <c r="K74" s="192">
        <f t="shared" si="3"/>
        <v>100</v>
      </c>
    </row>
    <row r="75" spans="1:11" x14ac:dyDescent="0.25">
      <c r="A75" s="5"/>
      <c r="B75" s="13"/>
      <c r="C75" s="6"/>
      <c r="D75" s="14"/>
      <c r="E75" s="147"/>
      <c r="F75" s="148"/>
      <c r="G75" s="148"/>
      <c r="H75" s="194"/>
      <c r="I75" s="194"/>
      <c r="J75" s="192"/>
      <c r="K75" s="192"/>
    </row>
    <row r="76" spans="1:11" x14ac:dyDescent="0.25">
      <c r="A76" s="5"/>
      <c r="B76" s="13"/>
      <c r="C76" s="6"/>
      <c r="D76" s="14"/>
      <c r="E76" s="147"/>
      <c r="F76" s="148"/>
      <c r="G76" s="148"/>
      <c r="H76" s="194"/>
      <c r="I76" s="194"/>
      <c r="J76" s="192"/>
      <c r="K76" s="192"/>
    </row>
    <row r="77" spans="1:11" x14ac:dyDescent="0.25">
      <c r="A77" s="5"/>
      <c r="B77" s="13"/>
      <c r="C77" s="6"/>
      <c r="D77" s="14"/>
      <c r="E77" s="147"/>
      <c r="F77" s="148"/>
      <c r="G77" s="148"/>
      <c r="H77" s="194"/>
      <c r="I77" s="194"/>
      <c r="J77" s="192"/>
      <c r="K77" s="192"/>
    </row>
    <row r="78" spans="1:11" x14ac:dyDescent="0.25">
      <c r="A78" s="5"/>
      <c r="B78" s="13"/>
      <c r="C78" s="6"/>
      <c r="D78" s="14"/>
      <c r="E78" s="147"/>
      <c r="F78" s="148"/>
      <c r="G78" s="17"/>
      <c r="H78" s="194"/>
      <c r="I78" s="194"/>
      <c r="J78" s="192"/>
      <c r="K78" s="192"/>
    </row>
    <row r="79" spans="1:11" ht="24" x14ac:dyDescent="0.25">
      <c r="A79" s="7">
        <v>4</v>
      </c>
      <c r="B79" s="8"/>
      <c r="C79" s="8"/>
      <c r="D79" s="15" t="s">
        <v>23</v>
      </c>
      <c r="E79" s="145">
        <f>SUM(E80+E84+E92)</f>
        <v>6121.4900000000007</v>
      </c>
      <c r="F79" s="146">
        <f>SUM(F84+F92)</f>
        <v>6897.37</v>
      </c>
      <c r="G79" s="146">
        <f>SUM(G80+G84+G92)</f>
        <v>6896.37</v>
      </c>
      <c r="H79" s="193">
        <f>SUM(H80+H84+H92)</f>
        <v>6896.37</v>
      </c>
      <c r="I79" s="193">
        <f>SUM(I80+I84+I92)</f>
        <v>6896.37</v>
      </c>
      <c r="J79" s="192">
        <f t="shared" si="2"/>
        <v>112.65835605383656</v>
      </c>
      <c r="K79" s="192">
        <f t="shared" si="3"/>
        <v>99.985501720220896</v>
      </c>
    </row>
    <row r="80" spans="1:11" x14ac:dyDescent="0.25">
      <c r="A80" s="7"/>
      <c r="B80" s="8">
        <v>41</v>
      </c>
      <c r="C80" s="8"/>
      <c r="D80" s="15" t="s">
        <v>113</v>
      </c>
      <c r="E80" s="145">
        <f>SUM(E81:E82)</f>
        <v>0</v>
      </c>
      <c r="F80" s="146">
        <v>0</v>
      </c>
      <c r="G80" s="146">
        <v>0</v>
      </c>
      <c r="H80" s="193">
        <v>0</v>
      </c>
      <c r="I80" s="193">
        <v>0</v>
      </c>
      <c r="J80" s="192">
        <v>0</v>
      </c>
      <c r="K80" s="192">
        <v>0</v>
      </c>
    </row>
    <row r="81" spans="1:11" x14ac:dyDescent="0.25">
      <c r="A81" s="7"/>
      <c r="B81" s="8"/>
      <c r="C81" s="78">
        <v>48007</v>
      </c>
      <c r="D81" s="14" t="s">
        <v>42</v>
      </c>
      <c r="E81" s="147">
        <v>0</v>
      </c>
      <c r="F81" s="148">
        <v>0</v>
      </c>
      <c r="G81" s="148">
        <v>0</v>
      </c>
      <c r="H81" s="194">
        <v>0</v>
      </c>
      <c r="I81" s="194">
        <v>0</v>
      </c>
      <c r="J81" s="192">
        <v>0</v>
      </c>
      <c r="K81" s="192">
        <v>0</v>
      </c>
    </row>
    <row r="82" spans="1:11" x14ac:dyDescent="0.25">
      <c r="A82" s="7"/>
      <c r="B82" s="8"/>
      <c r="C82" s="78">
        <v>48008</v>
      </c>
      <c r="D82" s="56" t="s">
        <v>190</v>
      </c>
      <c r="E82" s="147">
        <v>0</v>
      </c>
      <c r="F82" s="148">
        <v>0</v>
      </c>
      <c r="G82" s="148">
        <v>0</v>
      </c>
      <c r="H82" s="194">
        <v>0</v>
      </c>
      <c r="I82" s="194">
        <v>0</v>
      </c>
      <c r="J82" s="192">
        <v>0</v>
      </c>
      <c r="K82" s="192">
        <v>0</v>
      </c>
    </row>
    <row r="83" spans="1:11" x14ac:dyDescent="0.25">
      <c r="A83" s="7"/>
      <c r="B83" s="8"/>
      <c r="C83" s="8"/>
      <c r="D83" s="15"/>
      <c r="E83" s="145"/>
      <c r="F83" s="146"/>
      <c r="G83" s="146"/>
      <c r="H83" s="193"/>
      <c r="I83" s="193"/>
      <c r="J83" s="192"/>
      <c r="K83" s="192"/>
    </row>
    <row r="84" spans="1:11" ht="24" x14ac:dyDescent="0.25">
      <c r="A84" s="9"/>
      <c r="B84" s="4">
        <v>42</v>
      </c>
      <c r="C84" s="9"/>
      <c r="D84" s="16" t="s">
        <v>182</v>
      </c>
      <c r="E84" s="145">
        <f>SUM(E85:E90)</f>
        <v>6121.4900000000007</v>
      </c>
      <c r="F84" s="146">
        <f>SUM(F85:F90)</f>
        <v>6897.37</v>
      </c>
      <c r="G84" s="146">
        <f>SUM(G85:G90)</f>
        <v>6896.37</v>
      </c>
      <c r="H84" s="193">
        <f>SUM(H85:H90)</f>
        <v>6896.37</v>
      </c>
      <c r="I84" s="193">
        <f>SUM(I85:I90)</f>
        <v>6896.37</v>
      </c>
      <c r="J84" s="192">
        <f t="shared" si="2"/>
        <v>112.65835605383656</v>
      </c>
      <c r="K84" s="192">
        <f t="shared" si="3"/>
        <v>99.985501720220896</v>
      </c>
    </row>
    <row r="85" spans="1:11" x14ac:dyDescent="0.25">
      <c r="A85" s="9"/>
      <c r="B85" s="4"/>
      <c r="C85" s="9">
        <v>11001</v>
      </c>
      <c r="D85" s="16" t="s">
        <v>18</v>
      </c>
      <c r="E85" s="150">
        <v>240</v>
      </c>
      <c r="F85" s="148">
        <v>240</v>
      </c>
      <c r="G85" s="148">
        <v>240</v>
      </c>
      <c r="H85" s="194">
        <v>240</v>
      </c>
      <c r="I85" s="194">
        <v>240</v>
      </c>
      <c r="J85" s="192">
        <f t="shared" si="2"/>
        <v>100</v>
      </c>
      <c r="K85" s="192">
        <f t="shared" si="3"/>
        <v>100</v>
      </c>
    </row>
    <row r="86" spans="1:11" x14ac:dyDescent="0.25">
      <c r="A86" s="9"/>
      <c r="B86" s="9"/>
      <c r="C86" s="6">
        <v>32400</v>
      </c>
      <c r="D86" s="14" t="s">
        <v>31</v>
      </c>
      <c r="E86" s="150">
        <v>5</v>
      </c>
      <c r="F86" s="148">
        <v>5986.37</v>
      </c>
      <c r="G86" s="148">
        <v>5986.37</v>
      </c>
      <c r="H86" s="194">
        <v>5986.37</v>
      </c>
      <c r="I86" s="194">
        <v>5986.37</v>
      </c>
      <c r="J86" s="192">
        <f t="shared" si="2"/>
        <v>119727.4</v>
      </c>
      <c r="K86" s="192">
        <f t="shared" si="3"/>
        <v>100</v>
      </c>
    </row>
    <row r="87" spans="1:11" x14ac:dyDescent="0.25">
      <c r="A87" s="9"/>
      <c r="B87" s="9"/>
      <c r="C87" s="6">
        <v>48008</v>
      </c>
      <c r="D87" s="56" t="s">
        <v>190</v>
      </c>
      <c r="E87" s="150">
        <v>0</v>
      </c>
      <c r="F87" s="148">
        <v>1</v>
      </c>
      <c r="G87" s="148">
        <v>0</v>
      </c>
      <c r="H87" s="194">
        <v>0</v>
      </c>
      <c r="I87" s="194">
        <v>0</v>
      </c>
      <c r="J87" s="192">
        <v>0</v>
      </c>
      <c r="K87" s="192">
        <f t="shared" si="3"/>
        <v>0</v>
      </c>
    </row>
    <row r="88" spans="1:11" x14ac:dyDescent="0.25">
      <c r="A88" s="9"/>
      <c r="B88" s="9"/>
      <c r="C88" s="6">
        <v>58400</v>
      </c>
      <c r="D88" s="151" t="s">
        <v>183</v>
      </c>
      <c r="E88" s="150">
        <v>0</v>
      </c>
      <c r="F88" s="148">
        <v>0</v>
      </c>
      <c r="G88" s="148">
        <v>0</v>
      </c>
      <c r="H88" s="194">
        <v>0</v>
      </c>
      <c r="I88" s="194">
        <v>0</v>
      </c>
      <c r="J88" s="192">
        <v>0</v>
      </c>
      <c r="K88" s="192">
        <v>0</v>
      </c>
    </row>
    <row r="89" spans="1:11" x14ac:dyDescent="0.25">
      <c r="A89" s="114"/>
      <c r="B89" s="114"/>
      <c r="C89" s="152">
        <v>62400</v>
      </c>
      <c r="D89" s="153" t="s">
        <v>43</v>
      </c>
      <c r="E89" s="154">
        <v>5477.1</v>
      </c>
      <c r="F89" s="155">
        <v>300</v>
      </c>
      <c r="G89" s="155">
        <v>300</v>
      </c>
      <c r="H89" s="154">
        <v>300</v>
      </c>
      <c r="I89" s="154">
        <v>300</v>
      </c>
      <c r="J89" s="192">
        <f t="shared" si="2"/>
        <v>5.4773511529824175</v>
      </c>
      <c r="K89" s="192">
        <f t="shared" si="3"/>
        <v>100</v>
      </c>
    </row>
    <row r="90" spans="1:11" x14ac:dyDescent="0.25">
      <c r="A90" s="156"/>
      <c r="B90" s="156"/>
      <c r="C90" s="157">
        <v>53082</v>
      </c>
      <c r="D90" s="158" t="s">
        <v>189</v>
      </c>
      <c r="E90" s="159">
        <v>399.39</v>
      </c>
      <c r="F90" s="160">
        <v>370</v>
      </c>
      <c r="G90" s="160">
        <v>370</v>
      </c>
      <c r="H90" s="159">
        <v>370</v>
      </c>
      <c r="I90" s="159">
        <v>370</v>
      </c>
      <c r="J90" s="192">
        <f t="shared" si="2"/>
        <v>92.64127794887203</v>
      </c>
      <c r="K90" s="192">
        <f t="shared" si="3"/>
        <v>100</v>
      </c>
    </row>
    <row r="91" spans="1:11" x14ac:dyDescent="0.25">
      <c r="A91" s="156"/>
      <c r="B91" s="156"/>
      <c r="C91" s="161"/>
      <c r="D91" s="151"/>
      <c r="E91" s="159"/>
      <c r="F91" s="151"/>
      <c r="G91" s="160"/>
      <c r="H91" s="159"/>
      <c r="I91" s="159"/>
      <c r="J91" s="192"/>
      <c r="K91" s="192"/>
    </row>
    <row r="92" spans="1:11" ht="24.75" x14ac:dyDescent="0.25">
      <c r="A92" s="156"/>
      <c r="B92" s="162">
        <v>45</v>
      </c>
      <c r="C92" s="161"/>
      <c r="D92" s="163" t="s">
        <v>184</v>
      </c>
      <c r="E92" s="164">
        <f>SUM(E93:E94)</f>
        <v>0</v>
      </c>
      <c r="F92" s="165">
        <f>SUM(F93)</f>
        <v>0</v>
      </c>
      <c r="G92" s="233">
        <v>0</v>
      </c>
      <c r="H92" s="164">
        <v>0</v>
      </c>
      <c r="I92" s="164">
        <v>0</v>
      </c>
      <c r="J92" s="192">
        <v>0</v>
      </c>
      <c r="K92" s="192">
        <v>0</v>
      </c>
    </row>
    <row r="93" spans="1:11" x14ac:dyDescent="0.25">
      <c r="A93" s="156"/>
      <c r="B93" s="156"/>
      <c r="C93" s="161">
        <v>58400</v>
      </c>
      <c r="D93" s="151" t="s">
        <v>183</v>
      </c>
      <c r="E93" s="159">
        <v>0</v>
      </c>
      <c r="F93" s="151">
        <v>0</v>
      </c>
      <c r="G93" s="160">
        <v>0</v>
      </c>
      <c r="H93" s="159">
        <v>0</v>
      </c>
      <c r="I93" s="159">
        <v>0</v>
      </c>
      <c r="J93" s="192">
        <v>0</v>
      </c>
      <c r="K93" s="192">
        <v>0</v>
      </c>
    </row>
    <row r="94" spans="1:11" x14ac:dyDescent="0.25">
      <c r="A94" s="156"/>
      <c r="B94" s="156"/>
      <c r="C94" s="161">
        <v>62400</v>
      </c>
      <c r="D94" s="153" t="s">
        <v>43</v>
      </c>
      <c r="E94" s="159">
        <v>0</v>
      </c>
      <c r="F94" s="151">
        <v>0</v>
      </c>
      <c r="G94" s="160">
        <v>0</v>
      </c>
      <c r="H94" s="159">
        <v>0</v>
      </c>
      <c r="I94" s="159">
        <v>0</v>
      </c>
      <c r="J94" s="192">
        <v>0</v>
      </c>
      <c r="K94" s="192">
        <v>0</v>
      </c>
    </row>
    <row r="95" spans="1:11" x14ac:dyDescent="0.25">
      <c r="A95" s="156"/>
      <c r="B95" s="156"/>
      <c r="C95" s="161"/>
      <c r="D95" s="151"/>
      <c r="E95" s="159"/>
      <c r="F95" s="151"/>
      <c r="G95" s="160"/>
      <c r="H95" s="159"/>
      <c r="I95" s="159"/>
      <c r="J95" s="192"/>
      <c r="K95" s="192"/>
    </row>
    <row r="96" spans="1:11" s="271" customFormat="1" x14ac:dyDescent="0.25">
      <c r="A96" s="268"/>
      <c r="B96" s="268"/>
      <c r="C96" s="268"/>
      <c r="D96" s="208" t="s">
        <v>52</v>
      </c>
      <c r="E96" s="272">
        <f>SUM(E45+E79)</f>
        <v>1028753.5100000001</v>
      </c>
      <c r="F96" s="273">
        <f>SUM(F45+F79)</f>
        <v>1222637.81</v>
      </c>
      <c r="G96" s="273">
        <f>SUM(G45+G79)</f>
        <v>1256417.1500000001</v>
      </c>
      <c r="H96" s="272">
        <f>SUM(H45+H79)</f>
        <v>1244869.1500000001</v>
      </c>
      <c r="I96" s="272">
        <f>SUM(I45+I79)</f>
        <v>1244869.1500000001</v>
      </c>
      <c r="J96" s="267">
        <f t="shared" si="2"/>
        <v>122.13004745908474</v>
      </c>
      <c r="K96" s="267">
        <f t="shared" si="3"/>
        <v>102.76282474856558</v>
      </c>
    </row>
    <row r="97" spans="1:9" x14ac:dyDescent="0.25">
      <c r="D97" s="166"/>
      <c r="E97" s="167"/>
      <c r="F97" s="166"/>
      <c r="G97" s="166"/>
      <c r="H97" s="166"/>
      <c r="I97" s="166"/>
    </row>
    <row r="99" spans="1:9" x14ac:dyDescent="0.25">
      <c r="A99" s="80" t="s">
        <v>200</v>
      </c>
      <c r="B99" s="80" t="s">
        <v>269</v>
      </c>
      <c r="F99" s="80" t="s">
        <v>107</v>
      </c>
    </row>
    <row r="100" spans="1:9" x14ac:dyDescent="0.25">
      <c r="A100" s="80" t="s">
        <v>201</v>
      </c>
      <c r="B100" s="80" t="s">
        <v>270</v>
      </c>
      <c r="F100" s="80" t="s">
        <v>197</v>
      </c>
    </row>
    <row r="102" spans="1:9" x14ac:dyDescent="0.25">
      <c r="A102" s="80" t="s">
        <v>242</v>
      </c>
    </row>
  </sheetData>
  <mergeCells count="6">
    <mergeCell ref="A41:I41"/>
    <mergeCell ref="A1:J1"/>
    <mergeCell ref="A7:I7"/>
    <mergeCell ref="A40:I40"/>
    <mergeCell ref="A3:I3"/>
    <mergeCell ref="A5:I5"/>
  </mergeCells>
  <pageMargins left="0.7" right="0.7" top="0.75" bottom="0.75" header="0.3" footer="0.3"/>
  <pageSetup paperSize="9" scale="6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2"/>
  <sheetViews>
    <sheetView tabSelected="1" workbookViewId="0">
      <selection activeCell="D20" sqref="D20"/>
    </sheetView>
  </sheetViews>
  <sheetFormatPr defaultRowHeight="15" x14ac:dyDescent="0.25"/>
  <cols>
    <col min="1" max="6" width="25.28515625" customWidth="1"/>
    <col min="8" max="8" width="9.42578125" bestFit="1" customWidth="1"/>
  </cols>
  <sheetData>
    <row r="1" spans="1:6" ht="6" customHeight="1" x14ac:dyDescent="0.25">
      <c r="A1" s="302"/>
      <c r="B1" s="302"/>
      <c r="C1" s="302"/>
      <c r="D1" s="302"/>
      <c r="E1" s="302"/>
      <c r="F1" s="302"/>
    </row>
    <row r="2" spans="1:6" ht="18" hidden="1" customHeight="1" x14ac:dyDescent="0.25">
      <c r="A2" s="240"/>
      <c r="B2" s="240"/>
      <c r="C2" s="240"/>
      <c r="D2" s="240"/>
      <c r="E2" s="240"/>
      <c r="F2" s="240"/>
    </row>
    <row r="3" spans="1:6" ht="15.75" customHeight="1" x14ac:dyDescent="0.25">
      <c r="A3" s="302" t="s">
        <v>28</v>
      </c>
      <c r="B3" s="302"/>
      <c r="C3" s="302"/>
      <c r="D3" s="302"/>
      <c r="E3" s="302"/>
      <c r="F3" s="302"/>
    </row>
    <row r="4" spans="1:6" ht="18" x14ac:dyDescent="0.25">
      <c r="B4" s="240"/>
      <c r="C4" s="240"/>
      <c r="D4" s="240"/>
      <c r="E4" s="241"/>
      <c r="F4" s="241"/>
    </row>
    <row r="5" spans="1:6" ht="18" customHeight="1" x14ac:dyDescent="0.25">
      <c r="A5" s="302" t="s">
        <v>13</v>
      </c>
      <c r="B5" s="302"/>
      <c r="C5" s="302"/>
      <c r="D5" s="302"/>
      <c r="E5" s="302"/>
      <c r="F5" s="302"/>
    </row>
    <row r="6" spans="1:6" ht="8.25" customHeight="1" x14ac:dyDescent="0.25">
      <c r="A6" s="240"/>
      <c r="B6" s="240"/>
      <c r="C6" s="240"/>
      <c r="D6" s="240"/>
      <c r="E6" s="241"/>
      <c r="F6" s="241"/>
    </row>
    <row r="7" spans="1:6" ht="15.75" customHeight="1" x14ac:dyDescent="0.25">
      <c r="A7" s="302" t="s">
        <v>243</v>
      </c>
      <c r="B7" s="302"/>
      <c r="C7" s="302"/>
      <c r="D7" s="302"/>
      <c r="E7" s="302"/>
      <c r="F7" s="302"/>
    </row>
    <row r="8" spans="1:6" ht="6.75" customHeight="1" x14ac:dyDescent="0.25">
      <c r="A8" s="240"/>
      <c r="B8" s="240"/>
      <c r="C8" s="240"/>
      <c r="D8" s="240"/>
      <c r="E8" s="241"/>
      <c r="F8" s="241"/>
    </row>
    <row r="9" spans="1:6" ht="25.5" x14ac:dyDescent="0.25">
      <c r="A9" s="242" t="s">
        <v>244</v>
      </c>
      <c r="B9" s="243" t="s">
        <v>207</v>
      </c>
      <c r="C9" s="242" t="s">
        <v>208</v>
      </c>
      <c r="D9" s="242" t="s">
        <v>263</v>
      </c>
      <c r="E9" s="242" t="s">
        <v>245</v>
      </c>
      <c r="F9" s="242" t="s">
        <v>264</v>
      </c>
    </row>
    <row r="10" spans="1:6" x14ac:dyDescent="0.25">
      <c r="A10" s="244" t="s">
        <v>0</v>
      </c>
      <c r="B10" s="245">
        <f>B13+B15+B17+B23+B27+B11</f>
        <v>1026890.77</v>
      </c>
      <c r="C10" s="246">
        <f>C11+C13+C15+C17+C23+C27</f>
        <v>1216624.18</v>
      </c>
      <c r="D10" s="246">
        <f>D11+D13+D15+D17+D23+D27</f>
        <v>1250317.1499999999</v>
      </c>
      <c r="E10" s="246">
        <f>E11+E13+E15+E17+E23+E27</f>
        <v>1238769.1499999999</v>
      </c>
      <c r="F10" s="246">
        <f>F11+F13+F15+F17+F23+F27</f>
        <v>1238769.1499999999</v>
      </c>
    </row>
    <row r="11" spans="1:6" x14ac:dyDescent="0.25">
      <c r="A11" s="247" t="s">
        <v>246</v>
      </c>
      <c r="B11" s="133">
        <f>B12</f>
        <v>101176.04</v>
      </c>
      <c r="C11" s="135">
        <f>C12</f>
        <v>106849.85</v>
      </c>
      <c r="D11" s="135">
        <f>SUM(D12)</f>
        <v>106303.09</v>
      </c>
      <c r="E11" s="135">
        <f>SUM(E12)</f>
        <v>104403.09</v>
      </c>
      <c r="F11" s="135">
        <f>SUM(F12)</f>
        <v>104403.09</v>
      </c>
    </row>
    <row r="12" spans="1:6" ht="25.5" x14ac:dyDescent="0.25">
      <c r="A12" s="248" t="s">
        <v>247</v>
      </c>
      <c r="B12" s="137">
        <v>101176.04</v>
      </c>
      <c r="C12" s="136">
        <v>106849.85</v>
      </c>
      <c r="D12" s="136">
        <v>106303.09</v>
      </c>
      <c r="E12" s="136">
        <v>104403.09</v>
      </c>
      <c r="F12" s="136">
        <v>104403.09</v>
      </c>
    </row>
    <row r="13" spans="1:6" x14ac:dyDescent="0.25">
      <c r="A13" s="247" t="s">
        <v>248</v>
      </c>
      <c r="B13" s="133">
        <f>B14</f>
        <v>0</v>
      </c>
      <c r="C13" s="135">
        <f>C14</f>
        <v>10106.370000000001</v>
      </c>
      <c r="D13" s="135">
        <f>SUM(D14)</f>
        <v>10106.370000000001</v>
      </c>
      <c r="E13" s="135">
        <f>SUM(E14)</f>
        <v>10106.370000000001</v>
      </c>
      <c r="F13" s="135">
        <f>SUM(F14)</f>
        <v>10106.370000000001</v>
      </c>
    </row>
    <row r="14" spans="1:6" ht="25.5" x14ac:dyDescent="0.25">
      <c r="A14" s="248" t="s">
        <v>249</v>
      </c>
      <c r="B14" s="137">
        <v>0</v>
      </c>
      <c r="C14" s="136">
        <v>10106.370000000001</v>
      </c>
      <c r="D14" s="136">
        <v>10106.370000000001</v>
      </c>
      <c r="E14" s="136">
        <v>10106.370000000001</v>
      </c>
      <c r="F14" s="136">
        <v>10106.370000000001</v>
      </c>
    </row>
    <row r="15" spans="1:6" ht="25.5" x14ac:dyDescent="0.25">
      <c r="A15" s="247" t="s">
        <v>250</v>
      </c>
      <c r="B15" s="133">
        <f>B16</f>
        <v>0</v>
      </c>
      <c r="C15" s="135">
        <f>C16</f>
        <v>0</v>
      </c>
      <c r="D15" s="135">
        <f>SUM(D16)</f>
        <v>0</v>
      </c>
      <c r="E15" s="135">
        <f>SUM(E16)</f>
        <v>0</v>
      </c>
      <c r="F15" s="135">
        <f>SUM(F16)</f>
        <v>0</v>
      </c>
    </row>
    <row r="16" spans="1:6" ht="38.25" x14ac:dyDescent="0.25">
      <c r="A16" s="249" t="s">
        <v>251</v>
      </c>
      <c r="B16" s="137">
        <v>0</v>
      </c>
      <c r="C16" s="136">
        <v>0</v>
      </c>
      <c r="D16" s="136">
        <v>0</v>
      </c>
      <c r="E16" s="136">
        <v>0</v>
      </c>
      <c r="F16" s="136">
        <v>0</v>
      </c>
    </row>
    <row r="17" spans="1:6" x14ac:dyDescent="0.25">
      <c r="A17" s="247" t="s">
        <v>252</v>
      </c>
      <c r="B17" s="133">
        <f>B18+B20+B21+B22</f>
        <v>880276.51</v>
      </c>
      <c r="C17" s="135">
        <f>SUM(C18:C22)</f>
        <v>1092499.96</v>
      </c>
      <c r="D17" s="135">
        <f>SUM(D18:D22)</f>
        <v>1126739.69</v>
      </c>
      <c r="E17" s="135">
        <f>SUM(E18:E22)</f>
        <v>1117091.69</v>
      </c>
      <c r="F17" s="135">
        <f>SUM(F18:F22)</f>
        <v>1117091.69</v>
      </c>
    </row>
    <row r="18" spans="1:6" x14ac:dyDescent="0.25">
      <c r="A18" s="249" t="s">
        <v>253</v>
      </c>
      <c r="B18" s="137">
        <v>0</v>
      </c>
      <c r="C18" s="136">
        <v>0</v>
      </c>
      <c r="D18" s="136">
        <v>9648</v>
      </c>
      <c r="E18" s="136">
        <v>0</v>
      </c>
      <c r="F18" s="136">
        <v>0</v>
      </c>
    </row>
    <row r="19" spans="1:6" ht="25.5" x14ac:dyDescent="0.25">
      <c r="A19" s="249" t="s">
        <v>262</v>
      </c>
      <c r="B19" s="137">
        <v>0</v>
      </c>
      <c r="C19" s="136">
        <v>1794</v>
      </c>
      <c r="D19" s="136">
        <v>0</v>
      </c>
      <c r="E19" s="136">
        <v>0</v>
      </c>
      <c r="F19" s="136">
        <v>0</v>
      </c>
    </row>
    <row r="20" spans="1:6" ht="38.25" x14ac:dyDescent="0.25">
      <c r="A20" s="249" t="s">
        <v>254</v>
      </c>
      <c r="B20" s="250">
        <v>876686.93</v>
      </c>
      <c r="C20" s="251">
        <v>1074184.96</v>
      </c>
      <c r="D20" s="251">
        <v>1100570.69</v>
      </c>
      <c r="E20" s="251">
        <v>1100570.69</v>
      </c>
      <c r="F20" s="251">
        <v>1100570.69</v>
      </c>
    </row>
    <row r="21" spans="1:6" ht="25.5" x14ac:dyDescent="0.25">
      <c r="A21" s="249" t="s">
        <v>255</v>
      </c>
      <c r="B21" s="251">
        <v>1000</v>
      </c>
      <c r="C21" s="251">
        <v>1371</v>
      </c>
      <c r="D21" s="251">
        <v>1371</v>
      </c>
      <c r="E21" s="251">
        <v>1371</v>
      </c>
      <c r="F21" s="251">
        <v>1371</v>
      </c>
    </row>
    <row r="22" spans="1:6" ht="25.5" x14ac:dyDescent="0.25">
      <c r="A22" s="249" t="s">
        <v>256</v>
      </c>
      <c r="B22" s="251">
        <v>2589.58</v>
      </c>
      <c r="C22" s="251">
        <v>15150</v>
      </c>
      <c r="D22" s="251">
        <v>15150</v>
      </c>
      <c r="E22" s="251">
        <v>15150</v>
      </c>
      <c r="F22" s="251">
        <v>15150</v>
      </c>
    </row>
    <row r="23" spans="1:6" x14ac:dyDescent="0.25">
      <c r="A23" s="247" t="s">
        <v>257</v>
      </c>
      <c r="B23" s="252">
        <f>SUM(B24:B26)</f>
        <v>45438.22</v>
      </c>
      <c r="C23" s="252">
        <f>SUM(C24:C26)</f>
        <v>7168</v>
      </c>
      <c r="D23" s="252">
        <f>SUM(D24:D26)</f>
        <v>7168</v>
      </c>
      <c r="E23" s="252">
        <f>SUM(E24:E26)</f>
        <v>7168</v>
      </c>
      <c r="F23" s="252">
        <f>SUM(F24:F26)</f>
        <v>7168</v>
      </c>
    </row>
    <row r="24" spans="1:6" ht="25.5" x14ac:dyDescent="0.25">
      <c r="A24" s="249" t="s">
        <v>258</v>
      </c>
      <c r="B24" s="251">
        <v>27639.75</v>
      </c>
      <c r="C24" s="251">
        <v>7168</v>
      </c>
      <c r="D24" s="251">
        <v>7168</v>
      </c>
      <c r="E24" s="251">
        <v>7168</v>
      </c>
      <c r="F24" s="251">
        <v>7168</v>
      </c>
    </row>
    <row r="25" spans="1:6" ht="25.5" x14ac:dyDescent="0.25">
      <c r="A25" s="249" t="s">
        <v>266</v>
      </c>
      <c r="B25" s="251">
        <v>11567.78</v>
      </c>
      <c r="C25" s="251">
        <v>0</v>
      </c>
      <c r="D25" s="251">
        <v>0</v>
      </c>
      <c r="E25" s="251">
        <v>0</v>
      </c>
      <c r="F25" s="251">
        <v>0</v>
      </c>
    </row>
    <row r="26" spans="1:6" ht="25.5" x14ac:dyDescent="0.25">
      <c r="A26" s="249" t="s">
        <v>265</v>
      </c>
      <c r="B26" s="251">
        <v>6230.69</v>
      </c>
      <c r="C26" s="251">
        <v>0</v>
      </c>
      <c r="D26" s="251">
        <v>0</v>
      </c>
      <c r="E26" s="251">
        <v>0</v>
      </c>
      <c r="F26" s="251">
        <v>0</v>
      </c>
    </row>
    <row r="27" spans="1:6" ht="25.5" x14ac:dyDescent="0.25">
      <c r="A27" s="247" t="s">
        <v>259</v>
      </c>
      <c r="B27" s="252">
        <v>0</v>
      </c>
      <c r="C27" s="252">
        <v>0</v>
      </c>
      <c r="D27" s="252">
        <v>0</v>
      </c>
      <c r="E27" s="252">
        <f>SUM(E28)</f>
        <v>0</v>
      </c>
      <c r="F27" s="252">
        <f>SUM(F28)</f>
        <v>0</v>
      </c>
    </row>
    <row r="28" spans="1:6" ht="38.25" x14ac:dyDescent="0.25">
      <c r="A28" s="249" t="s">
        <v>260</v>
      </c>
      <c r="B28" s="251">
        <v>0</v>
      </c>
      <c r="C28" s="251">
        <v>0</v>
      </c>
      <c r="D28" s="251">
        <v>0</v>
      </c>
      <c r="E28" s="251">
        <v>0</v>
      </c>
      <c r="F28" s="251">
        <v>0</v>
      </c>
    </row>
    <row r="29" spans="1:6" ht="5.25" customHeight="1" x14ac:dyDescent="0.25">
      <c r="B29" s="253"/>
      <c r="C29" s="79"/>
    </row>
    <row r="30" spans="1:6" ht="7.5" customHeight="1" x14ac:dyDescent="0.25">
      <c r="D30" s="254"/>
      <c r="E30" s="254"/>
    </row>
    <row r="31" spans="1:6" ht="15.75" customHeight="1" x14ac:dyDescent="0.25">
      <c r="A31" s="302" t="s">
        <v>261</v>
      </c>
      <c r="B31" s="302"/>
      <c r="C31" s="302"/>
      <c r="D31" s="302"/>
      <c r="E31" s="302"/>
      <c r="F31" s="302"/>
    </row>
    <row r="32" spans="1:6" ht="18" x14ac:dyDescent="0.25">
      <c r="A32" s="240"/>
      <c r="B32" s="240"/>
      <c r="C32" s="240"/>
      <c r="D32" s="240"/>
      <c r="E32" s="241"/>
      <c r="F32" s="241"/>
    </row>
    <row r="33" spans="1:8" ht="25.5" x14ac:dyDescent="0.25">
      <c r="A33" s="242" t="s">
        <v>244</v>
      </c>
      <c r="B33" s="243" t="s">
        <v>207</v>
      </c>
      <c r="C33" s="242" t="s">
        <v>208</v>
      </c>
      <c r="D33" s="242" t="s">
        <v>263</v>
      </c>
      <c r="E33" s="242" t="s">
        <v>245</v>
      </c>
      <c r="F33" s="242" t="s">
        <v>264</v>
      </c>
    </row>
    <row r="34" spans="1:8" x14ac:dyDescent="0.25">
      <c r="A34" s="244" t="s">
        <v>3</v>
      </c>
      <c r="B34" s="255">
        <f>B35+B37+B39+B49+B41+B47</f>
        <v>1028753.51</v>
      </c>
      <c r="C34" s="246">
        <f>C35+C37+C39+C41+C47+C49</f>
        <v>1222637.81</v>
      </c>
      <c r="D34" s="246">
        <f>SUM(D35+D37+D39+D41+D47+D49)</f>
        <v>1256417.1499999999</v>
      </c>
      <c r="E34" s="246">
        <f>SUM(E35+E37+E41+E39+E47)</f>
        <v>1244869.1499999999</v>
      </c>
      <c r="F34" s="246">
        <f>F35+F37+F39+F41+F47+F49</f>
        <v>1244869.1499999999</v>
      </c>
    </row>
    <row r="35" spans="1:8" ht="15.75" customHeight="1" x14ac:dyDescent="0.25">
      <c r="A35" s="247" t="s">
        <v>246</v>
      </c>
      <c r="B35" s="256">
        <f>SUM(B36)</f>
        <v>99685.9</v>
      </c>
      <c r="C35" s="257">
        <f>SUM(C36)</f>
        <v>106849.85</v>
      </c>
      <c r="D35" s="258">
        <f>SUM(D36)</f>
        <v>106303.09</v>
      </c>
      <c r="E35" s="258">
        <f>SUM(E36)</f>
        <v>104403.09</v>
      </c>
      <c r="F35" s="258">
        <f>SUM(F36)</f>
        <v>104403.09</v>
      </c>
    </row>
    <row r="36" spans="1:8" ht="27.6" customHeight="1" x14ac:dyDescent="0.25">
      <c r="A36" s="248" t="s">
        <v>247</v>
      </c>
      <c r="B36" s="259">
        <v>99685.9</v>
      </c>
      <c r="C36" s="260">
        <v>106849.85</v>
      </c>
      <c r="D36" s="261">
        <v>106303.09</v>
      </c>
      <c r="E36" s="261">
        <v>104403.09</v>
      </c>
      <c r="F36" s="261">
        <v>104403.09</v>
      </c>
    </row>
    <row r="37" spans="1:8" x14ac:dyDescent="0.25">
      <c r="A37" s="247" t="s">
        <v>248</v>
      </c>
      <c r="B37" s="256">
        <f>B38</f>
        <v>26336.76</v>
      </c>
      <c r="C37" s="257">
        <f>SUM(C38)</f>
        <v>16120</v>
      </c>
      <c r="D37" s="258">
        <f>SUM(D38)</f>
        <v>16206.37</v>
      </c>
      <c r="E37" s="258">
        <f>SUM(E38)</f>
        <v>16206.37</v>
      </c>
      <c r="F37" s="258">
        <f>SUM(F38)</f>
        <v>16206.37</v>
      </c>
    </row>
    <row r="38" spans="1:8" ht="30" customHeight="1" x14ac:dyDescent="0.25">
      <c r="A38" s="248" t="s">
        <v>249</v>
      </c>
      <c r="B38" s="259">
        <v>26336.76</v>
      </c>
      <c r="C38" s="260">
        <v>16120</v>
      </c>
      <c r="D38" s="261">
        <v>16206.37</v>
      </c>
      <c r="E38" s="261">
        <v>16206.37</v>
      </c>
      <c r="F38" s="261">
        <v>16206.37</v>
      </c>
    </row>
    <row r="39" spans="1:8" ht="25.5" x14ac:dyDescent="0.25">
      <c r="A39" s="247" t="s">
        <v>250</v>
      </c>
      <c r="B39" s="256">
        <f>SUM(B40)</f>
        <v>0</v>
      </c>
      <c r="C39" s="257">
        <f>SUM(C40)</f>
        <v>0</v>
      </c>
      <c r="D39" s="258">
        <f>SUM(D40)</f>
        <v>0</v>
      </c>
      <c r="E39" s="258">
        <f>SUM(E40)</f>
        <v>0</v>
      </c>
      <c r="F39" s="258">
        <f>SUM(F40)</f>
        <v>0</v>
      </c>
    </row>
    <row r="40" spans="1:8" ht="38.25" x14ac:dyDescent="0.25">
      <c r="A40" s="249" t="s">
        <v>251</v>
      </c>
      <c r="B40" s="259">
        <v>0</v>
      </c>
      <c r="C40" s="260">
        <v>0</v>
      </c>
      <c r="D40" s="261">
        <v>0</v>
      </c>
      <c r="E40" s="261">
        <v>0</v>
      </c>
      <c r="F40" s="261">
        <v>0</v>
      </c>
    </row>
    <row r="41" spans="1:8" x14ac:dyDescent="0.25">
      <c r="A41" s="247" t="s">
        <v>252</v>
      </c>
      <c r="B41" s="256">
        <f>B42+B43+B45+B44+B46</f>
        <v>879723.66</v>
      </c>
      <c r="C41" s="257">
        <f>SUM(C42:C46)</f>
        <v>1092499.96</v>
      </c>
      <c r="D41" s="258">
        <f>SUM(D42:D46)</f>
        <v>1126739.69</v>
      </c>
      <c r="E41" s="258">
        <f>SUM(E42:E46)</f>
        <v>1117091.69</v>
      </c>
      <c r="F41" s="258">
        <f>SUM(F42:F46)</f>
        <v>1117091.69</v>
      </c>
    </row>
    <row r="42" spans="1:8" x14ac:dyDescent="0.25">
      <c r="A42" s="249" t="s">
        <v>253</v>
      </c>
      <c r="B42" s="259">
        <v>0</v>
      </c>
      <c r="C42" s="260">
        <v>0</v>
      </c>
      <c r="D42" s="261">
        <v>9648</v>
      </c>
      <c r="E42" s="261">
        <v>0</v>
      </c>
      <c r="F42" s="261">
        <v>0</v>
      </c>
    </row>
    <row r="43" spans="1:8" ht="25.5" x14ac:dyDescent="0.25">
      <c r="A43" s="249" t="s">
        <v>262</v>
      </c>
      <c r="B43" s="262">
        <v>2917.02</v>
      </c>
      <c r="C43" s="260">
        <v>1794</v>
      </c>
      <c r="D43" s="261">
        <v>0</v>
      </c>
      <c r="E43" s="261">
        <v>0</v>
      </c>
      <c r="F43" s="261">
        <v>0</v>
      </c>
      <c r="H43" s="254"/>
    </row>
    <row r="44" spans="1:8" ht="38.25" x14ac:dyDescent="0.25">
      <c r="A44" s="249" t="s">
        <v>254</v>
      </c>
      <c r="B44" s="262">
        <v>873796.64</v>
      </c>
      <c r="C44" s="260">
        <v>1074184.96</v>
      </c>
      <c r="D44" s="261">
        <v>1100570.69</v>
      </c>
      <c r="E44" s="261">
        <v>1100570.69</v>
      </c>
      <c r="F44" s="261">
        <v>1100570.69</v>
      </c>
    </row>
    <row r="45" spans="1:8" ht="25.5" x14ac:dyDescent="0.25">
      <c r="A45" s="249" t="s">
        <v>255</v>
      </c>
      <c r="B45" s="262">
        <v>1000</v>
      </c>
      <c r="C45" s="260">
        <v>1371</v>
      </c>
      <c r="D45" s="261">
        <v>1371</v>
      </c>
      <c r="E45" s="261">
        <v>1371</v>
      </c>
      <c r="F45" s="261">
        <v>1371</v>
      </c>
    </row>
    <row r="46" spans="1:8" ht="25.5" x14ac:dyDescent="0.25">
      <c r="A46" s="249" t="s">
        <v>256</v>
      </c>
      <c r="B46" s="262">
        <v>2010</v>
      </c>
      <c r="C46" s="260">
        <v>15150</v>
      </c>
      <c r="D46" s="261">
        <v>15150</v>
      </c>
      <c r="E46" s="261">
        <v>15150</v>
      </c>
      <c r="F46" s="261">
        <v>15150</v>
      </c>
    </row>
    <row r="47" spans="1:8" x14ac:dyDescent="0.25">
      <c r="A47" s="247" t="s">
        <v>257</v>
      </c>
      <c r="B47" s="263">
        <f>SUM(B48)</f>
        <v>23007.19</v>
      </c>
      <c r="C47" s="257">
        <f>SUM(C48)</f>
        <v>7168</v>
      </c>
      <c r="D47" s="258">
        <f>SUM(D48)</f>
        <v>7168</v>
      </c>
      <c r="E47" s="258">
        <f>SUM(E48)</f>
        <v>7168</v>
      </c>
      <c r="F47" s="258">
        <f>SUM(F48)</f>
        <v>7168</v>
      </c>
    </row>
    <row r="48" spans="1:8" ht="25.5" x14ac:dyDescent="0.25">
      <c r="A48" s="249" t="s">
        <v>258</v>
      </c>
      <c r="B48" s="262">
        <v>23007.19</v>
      </c>
      <c r="C48" s="260">
        <v>7168</v>
      </c>
      <c r="D48" s="261">
        <v>7168</v>
      </c>
      <c r="E48" s="261">
        <v>7168</v>
      </c>
      <c r="F48" s="261">
        <v>7168</v>
      </c>
    </row>
    <row r="49" spans="1:6" ht="25.5" x14ac:dyDescent="0.25">
      <c r="A49" s="247" t="s">
        <v>259</v>
      </c>
      <c r="B49" s="263">
        <f>B50</f>
        <v>0</v>
      </c>
      <c r="C49" s="257">
        <f>SUM(C50)</f>
        <v>0</v>
      </c>
      <c r="D49" s="258">
        <f>SUM(D50)</f>
        <v>0</v>
      </c>
      <c r="E49" s="258">
        <f>SUM(E50)</f>
        <v>0</v>
      </c>
      <c r="F49" s="258">
        <f>SUM(F50)</f>
        <v>0</v>
      </c>
    </row>
    <row r="50" spans="1:6" ht="38.25" x14ac:dyDescent="0.25">
      <c r="A50" s="249" t="s">
        <v>260</v>
      </c>
      <c r="B50" s="262">
        <v>0</v>
      </c>
      <c r="C50" s="260">
        <v>0</v>
      </c>
      <c r="D50" s="261">
        <v>0</v>
      </c>
      <c r="E50" s="261">
        <v>0</v>
      </c>
      <c r="F50" s="261">
        <v>0</v>
      </c>
    </row>
    <row r="52" spans="1:6" x14ac:dyDescent="0.25">
      <c r="B52" s="79"/>
    </row>
  </sheetData>
  <mergeCells count="5">
    <mergeCell ref="A1:F1"/>
    <mergeCell ref="A3:F3"/>
    <mergeCell ref="A5:F5"/>
    <mergeCell ref="A7:F7"/>
    <mergeCell ref="A31:F31"/>
  </mergeCells>
  <pageMargins left="0.7" right="0.7" top="0.75" bottom="0.75" header="0.3" footer="0.3"/>
  <pageSetup paperSize="9" scale="86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"/>
  <sheetViews>
    <sheetView workbookViewId="0">
      <selection activeCell="E27" sqref="E27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10" ht="42" customHeight="1" x14ac:dyDescent="0.25">
      <c r="A1" s="296" t="s">
        <v>267</v>
      </c>
      <c r="B1" s="296"/>
      <c r="C1" s="296"/>
      <c r="D1" s="296"/>
      <c r="E1" s="296"/>
      <c r="F1" s="296"/>
      <c r="G1" s="296"/>
      <c r="H1" s="296"/>
      <c r="I1" s="296"/>
      <c r="J1" s="296"/>
    </row>
    <row r="2" spans="1:10" ht="18" customHeight="1" x14ac:dyDescent="0.25">
      <c r="A2" s="1"/>
      <c r="B2" s="1"/>
      <c r="C2" s="1"/>
      <c r="D2" s="1"/>
      <c r="E2" s="1"/>
      <c r="F2" s="1"/>
    </row>
    <row r="3" spans="1:10" ht="15.75" x14ac:dyDescent="0.25">
      <c r="A3" s="303" t="s">
        <v>28</v>
      </c>
      <c r="B3" s="303"/>
      <c r="C3" s="303"/>
      <c r="D3" s="303"/>
      <c r="E3" s="304"/>
      <c r="F3" s="304"/>
    </row>
    <row r="4" spans="1:10" ht="18" x14ac:dyDescent="0.25">
      <c r="A4" s="1"/>
      <c r="B4" s="1"/>
      <c r="C4" s="1"/>
      <c r="D4" s="1"/>
      <c r="E4" s="2"/>
      <c r="F4" s="2"/>
    </row>
    <row r="5" spans="1:10" ht="18" customHeight="1" x14ac:dyDescent="0.25">
      <c r="A5" s="303" t="s">
        <v>13</v>
      </c>
      <c r="B5" s="305"/>
      <c r="C5" s="305"/>
      <c r="D5" s="305"/>
      <c r="E5" s="305"/>
      <c r="F5" s="305"/>
    </row>
    <row r="6" spans="1:10" ht="18" x14ac:dyDescent="0.25">
      <c r="A6" s="1"/>
      <c r="B6" s="1"/>
      <c r="C6" s="1"/>
      <c r="D6" s="1"/>
      <c r="E6" s="2"/>
      <c r="F6" s="2"/>
    </row>
    <row r="7" spans="1:10" ht="15.75" x14ac:dyDescent="0.25">
      <c r="A7" s="303" t="s">
        <v>24</v>
      </c>
      <c r="B7" s="306"/>
      <c r="C7" s="306"/>
      <c r="D7" s="306"/>
      <c r="E7" s="306"/>
      <c r="F7" s="306"/>
    </row>
    <row r="8" spans="1:10" ht="18" x14ac:dyDescent="0.25">
      <c r="A8" s="1"/>
      <c r="B8" s="1"/>
      <c r="C8" s="1"/>
      <c r="D8" s="1"/>
      <c r="E8" s="2"/>
      <c r="F8" s="2"/>
    </row>
    <row r="9" spans="1:10" ht="25.5" x14ac:dyDescent="0.25">
      <c r="A9" s="12" t="s">
        <v>25</v>
      </c>
      <c r="B9" s="11" t="s">
        <v>207</v>
      </c>
      <c r="C9" s="12" t="s">
        <v>208</v>
      </c>
      <c r="D9" s="12" t="s">
        <v>263</v>
      </c>
      <c r="E9" s="12" t="s">
        <v>245</v>
      </c>
      <c r="F9" s="12" t="s">
        <v>264</v>
      </c>
      <c r="G9" s="174" t="s">
        <v>198</v>
      </c>
      <c r="H9" s="175" t="s">
        <v>199</v>
      </c>
    </row>
    <row r="10" spans="1:10" x14ac:dyDescent="0.25">
      <c r="A10" s="12"/>
      <c r="B10" s="11">
        <v>1</v>
      </c>
      <c r="C10" s="12">
        <v>2</v>
      </c>
      <c r="D10" s="12">
        <v>3</v>
      </c>
      <c r="E10" s="12">
        <v>4</v>
      </c>
      <c r="F10" s="12">
        <v>5</v>
      </c>
      <c r="G10" s="174">
        <v>6</v>
      </c>
      <c r="H10" s="175">
        <v>7</v>
      </c>
    </row>
    <row r="11" spans="1:10" ht="15.75" customHeight="1" x14ac:dyDescent="0.25">
      <c r="A11" s="4" t="s">
        <v>26</v>
      </c>
      <c r="B11" s="133">
        <f t="shared" ref="B11:F12" si="0">SUM(B12)</f>
        <v>1028753.51</v>
      </c>
      <c r="C11" s="135">
        <f t="shared" si="0"/>
        <v>1222637.81</v>
      </c>
      <c r="D11" s="135">
        <f t="shared" si="0"/>
        <v>1256417.1499999999</v>
      </c>
      <c r="E11" s="135">
        <f t="shared" si="0"/>
        <v>1244869.1499999999</v>
      </c>
      <c r="F11" s="135">
        <f t="shared" si="0"/>
        <v>1244869.1499999999</v>
      </c>
      <c r="G11" s="211">
        <f>SUM(D11/B11)*100</f>
        <v>122.13004745908471</v>
      </c>
      <c r="H11" s="211">
        <f>SUM(D11/C11)*100</f>
        <v>102.76282474856555</v>
      </c>
    </row>
    <row r="12" spans="1:10" ht="15.75" customHeight="1" x14ac:dyDescent="0.25">
      <c r="A12" s="4" t="s">
        <v>202</v>
      </c>
      <c r="B12" s="137">
        <f t="shared" si="0"/>
        <v>1028753.51</v>
      </c>
      <c r="C12" s="136">
        <f t="shared" si="0"/>
        <v>1222637.81</v>
      </c>
      <c r="D12" s="136">
        <f t="shared" si="0"/>
        <v>1256417.1499999999</v>
      </c>
      <c r="E12" s="136">
        <f t="shared" si="0"/>
        <v>1244869.1499999999</v>
      </c>
      <c r="F12" s="136">
        <f t="shared" si="0"/>
        <v>1244869.1499999999</v>
      </c>
      <c r="G12" s="211">
        <f t="shared" ref="G12:G13" si="1">SUM(D12/B12)*100</f>
        <v>122.13004745908471</v>
      </c>
      <c r="H12" s="211">
        <f t="shared" ref="H12:H13" si="2">SUM(D12/C12)*100</f>
        <v>102.76282474856555</v>
      </c>
    </row>
    <row r="13" spans="1:10" x14ac:dyDescent="0.25">
      <c r="A13" s="10" t="s">
        <v>48</v>
      </c>
      <c r="B13" s="137">
        <v>1028753.51</v>
      </c>
      <c r="C13" s="136">
        <v>1222637.81</v>
      </c>
      <c r="D13" s="136">
        <v>1256417.1499999999</v>
      </c>
      <c r="E13" s="136">
        <v>1244869.1499999999</v>
      </c>
      <c r="F13" s="136">
        <v>1244869.1499999999</v>
      </c>
      <c r="G13" s="211">
        <f t="shared" si="1"/>
        <v>122.13004745908471</v>
      </c>
      <c r="H13" s="211">
        <f t="shared" si="2"/>
        <v>102.76282474856555</v>
      </c>
    </row>
  </sheetData>
  <mergeCells count="4">
    <mergeCell ref="A3:F3"/>
    <mergeCell ref="A5:F5"/>
    <mergeCell ref="A7:F7"/>
    <mergeCell ref="A1:J1"/>
  </mergeCells>
  <pageMargins left="0.7" right="0.7" top="0.75" bottom="0.75" header="0.3" footer="0.3"/>
  <pageSetup paperSize="9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0"/>
  <sheetViews>
    <sheetView topLeftCell="A16" workbookViewId="0">
      <selection activeCell="C52" sqref="C52"/>
    </sheetView>
  </sheetViews>
  <sheetFormatPr defaultRowHeight="15" x14ac:dyDescent="0.25"/>
  <cols>
    <col min="1" max="1" width="12.85546875" customWidth="1"/>
    <col min="2" max="2" width="43.42578125" customWidth="1"/>
    <col min="3" max="3" width="20.7109375" style="80" customWidth="1"/>
    <col min="4" max="4" width="30" style="80" customWidth="1"/>
    <col min="5" max="7" width="25.28515625" customWidth="1"/>
    <col min="8" max="8" width="21" customWidth="1"/>
  </cols>
  <sheetData>
    <row r="1" spans="1:8" ht="42" customHeight="1" x14ac:dyDescent="0.25">
      <c r="A1" s="303" t="s">
        <v>209</v>
      </c>
      <c r="B1" s="303"/>
      <c r="C1" s="303"/>
      <c r="D1" s="303"/>
      <c r="E1" s="303"/>
      <c r="F1" s="303"/>
      <c r="G1" s="303"/>
      <c r="H1" s="303"/>
    </row>
    <row r="2" spans="1:8" ht="18" x14ac:dyDescent="0.25">
      <c r="A2" s="72"/>
      <c r="B2" s="72"/>
      <c r="C2" s="72"/>
      <c r="D2" s="72"/>
      <c r="E2" s="72"/>
      <c r="F2" s="72"/>
      <c r="G2" s="72"/>
      <c r="H2" s="73"/>
    </row>
    <row r="3" spans="1:8" ht="18" customHeight="1" x14ac:dyDescent="0.25">
      <c r="A3" s="296" t="s">
        <v>27</v>
      </c>
      <c r="B3" s="297"/>
      <c r="C3" s="297"/>
      <c r="D3" s="297"/>
      <c r="E3" s="297"/>
      <c r="F3" s="297"/>
      <c r="G3" s="297"/>
      <c r="H3" s="297"/>
    </row>
    <row r="4" spans="1:8" ht="18" x14ac:dyDescent="0.25">
      <c r="A4" s="72"/>
      <c r="B4" s="72"/>
      <c r="C4" s="72"/>
      <c r="D4" s="72"/>
      <c r="E4" s="72"/>
      <c r="F4" s="72"/>
      <c r="G4" s="72"/>
      <c r="H4" s="73"/>
    </row>
    <row r="5" spans="1:8" ht="25.5" x14ac:dyDescent="0.25">
      <c r="A5" s="53" t="s">
        <v>29</v>
      </c>
      <c r="B5" s="53" t="s">
        <v>36</v>
      </c>
      <c r="C5" s="54" t="s">
        <v>207</v>
      </c>
      <c r="D5" s="54" t="s">
        <v>208</v>
      </c>
      <c r="E5" s="54" t="s">
        <v>205</v>
      </c>
      <c r="F5" s="55" t="s">
        <v>108</v>
      </c>
      <c r="G5" s="55" t="s">
        <v>206</v>
      </c>
      <c r="H5" s="23"/>
    </row>
    <row r="6" spans="1:8" x14ac:dyDescent="0.25">
      <c r="A6" s="24"/>
      <c r="B6" s="26"/>
      <c r="C6" s="212">
        <v>1</v>
      </c>
      <c r="D6" s="212">
        <v>2</v>
      </c>
      <c r="E6" s="168">
        <v>3</v>
      </c>
      <c r="F6" s="169">
        <v>4</v>
      </c>
      <c r="G6" s="169">
        <v>5</v>
      </c>
      <c r="H6" s="27"/>
    </row>
    <row r="7" spans="1:8" ht="26.25" x14ac:dyDescent="0.25">
      <c r="A7" s="62">
        <v>2201</v>
      </c>
      <c r="B7" s="63" t="s">
        <v>62</v>
      </c>
      <c r="C7" s="213">
        <f>SUM(C8+C25+C36+C48)</f>
        <v>913086.44</v>
      </c>
      <c r="D7" s="213">
        <f>SUM(D8+D25+D36+D48)</f>
        <v>913995.56</v>
      </c>
      <c r="E7" s="71">
        <f>SUM(E8+E25+E36+E48)</f>
        <v>921117.12</v>
      </c>
      <c r="F7" s="25">
        <v>1395779</v>
      </c>
      <c r="G7" s="25">
        <v>1395779</v>
      </c>
      <c r="H7" s="25"/>
    </row>
    <row r="8" spans="1:8" x14ac:dyDescent="0.25">
      <c r="A8" s="30" t="s">
        <v>53</v>
      </c>
      <c r="B8" s="31" t="s">
        <v>54</v>
      </c>
      <c r="C8" s="82">
        <f t="shared" ref="C8:E9" si="0">SUM(C9)</f>
        <v>750759.84</v>
      </c>
      <c r="D8" s="82">
        <f t="shared" si="0"/>
        <v>815360.66</v>
      </c>
      <c r="E8" s="58">
        <f t="shared" si="0"/>
        <v>831230</v>
      </c>
      <c r="F8" s="25">
        <v>1395779</v>
      </c>
      <c r="G8" s="25">
        <v>1395779</v>
      </c>
      <c r="H8" s="25"/>
    </row>
    <row r="9" spans="1:8" ht="26.25" x14ac:dyDescent="0.25">
      <c r="A9" s="32" t="s">
        <v>55</v>
      </c>
      <c r="B9" s="33" t="s">
        <v>56</v>
      </c>
      <c r="C9" s="82">
        <f t="shared" si="0"/>
        <v>750759.84</v>
      </c>
      <c r="D9" s="82">
        <f t="shared" si="0"/>
        <v>815360.66</v>
      </c>
      <c r="E9" s="58">
        <f t="shared" si="0"/>
        <v>831230</v>
      </c>
      <c r="F9" s="25">
        <v>1395779</v>
      </c>
      <c r="G9" s="25">
        <v>1395779</v>
      </c>
      <c r="H9" s="25"/>
    </row>
    <row r="10" spans="1:8" x14ac:dyDescent="0.25">
      <c r="A10" s="28">
        <v>3</v>
      </c>
      <c r="B10" s="29" t="s">
        <v>19</v>
      </c>
      <c r="C10" s="82">
        <f>SUM(C11+C15+C19+C21)</f>
        <v>750759.84</v>
      </c>
      <c r="D10" s="82">
        <f>SUM(D11+D15+D19+D21)</f>
        <v>815360.66</v>
      </c>
      <c r="E10" s="58">
        <f>SUM(E11+E15+E19)</f>
        <v>831230</v>
      </c>
      <c r="F10" s="25">
        <v>1395779</v>
      </c>
      <c r="G10" s="25">
        <v>1395779</v>
      </c>
      <c r="H10" s="25"/>
    </row>
    <row r="11" spans="1:8" x14ac:dyDescent="0.25">
      <c r="A11" s="28">
        <v>31</v>
      </c>
      <c r="B11" s="29" t="s">
        <v>22</v>
      </c>
      <c r="C11" s="82">
        <f>SUM(C12:C14)</f>
        <v>744247.45</v>
      </c>
      <c r="D11" s="82">
        <f>SUM(D12:D14)</f>
        <v>799372.38</v>
      </c>
      <c r="E11" s="58">
        <f>SUM(E12:E14)</f>
        <v>815550</v>
      </c>
      <c r="F11" s="25">
        <v>1395779</v>
      </c>
      <c r="G11" s="25">
        <v>1395779</v>
      </c>
      <c r="H11" s="25"/>
    </row>
    <row r="12" spans="1:8" x14ac:dyDescent="0.25">
      <c r="A12" s="34">
        <v>311</v>
      </c>
      <c r="B12" s="35" t="s">
        <v>57</v>
      </c>
      <c r="C12" s="49">
        <v>493588.94</v>
      </c>
      <c r="D12" s="49">
        <v>650000</v>
      </c>
      <c r="E12" s="57">
        <v>670000</v>
      </c>
      <c r="F12" s="27"/>
      <c r="G12" s="27"/>
      <c r="H12" s="27"/>
    </row>
    <row r="13" spans="1:8" x14ac:dyDescent="0.25">
      <c r="A13" s="34">
        <v>312</v>
      </c>
      <c r="B13" s="35" t="s">
        <v>58</v>
      </c>
      <c r="C13" s="49">
        <v>25396.12</v>
      </c>
      <c r="D13" s="49">
        <v>34372.379999999997</v>
      </c>
      <c r="E13" s="57">
        <v>35000</v>
      </c>
      <c r="F13" s="27"/>
      <c r="G13" s="27"/>
      <c r="H13" s="27"/>
    </row>
    <row r="14" spans="1:8" x14ac:dyDescent="0.25">
      <c r="A14" s="34">
        <v>313</v>
      </c>
      <c r="B14" s="35" t="s">
        <v>59</v>
      </c>
      <c r="C14" s="91">
        <v>225262.39</v>
      </c>
      <c r="D14" s="91">
        <v>115000</v>
      </c>
      <c r="E14" s="59">
        <v>110550</v>
      </c>
      <c r="F14" s="36"/>
      <c r="G14" s="36"/>
      <c r="H14" s="27"/>
    </row>
    <row r="15" spans="1:8" x14ac:dyDescent="0.25">
      <c r="A15" s="28">
        <v>32</v>
      </c>
      <c r="B15" s="29" t="s">
        <v>30</v>
      </c>
      <c r="C15" s="82">
        <f>SUM(C17:C18)</f>
        <v>4982.29</v>
      </c>
      <c r="D15" s="82">
        <f>SUM(D16:D18)</f>
        <v>15988.28</v>
      </c>
      <c r="E15" s="58">
        <f>SUM(E16:E18)</f>
        <v>15680</v>
      </c>
      <c r="F15" s="25">
        <v>10617</v>
      </c>
      <c r="G15" s="25">
        <v>10617</v>
      </c>
      <c r="H15" s="27"/>
    </row>
    <row r="16" spans="1:8" x14ac:dyDescent="0.25">
      <c r="A16" s="34">
        <v>321</v>
      </c>
      <c r="B16" s="35" t="s">
        <v>66</v>
      </c>
      <c r="C16" s="49">
        <v>0</v>
      </c>
      <c r="D16" s="49">
        <v>13272.28</v>
      </c>
      <c r="E16" s="57">
        <v>14000</v>
      </c>
      <c r="F16" s="25"/>
      <c r="G16" s="25"/>
      <c r="H16" s="27"/>
    </row>
    <row r="17" spans="1:8" x14ac:dyDescent="0.25">
      <c r="A17" s="34">
        <v>323</v>
      </c>
      <c r="B17" s="35" t="s">
        <v>60</v>
      </c>
      <c r="C17" s="91">
        <v>3467.59</v>
      </c>
      <c r="D17" s="91">
        <v>1036</v>
      </c>
      <c r="E17" s="57">
        <v>0</v>
      </c>
      <c r="F17" s="36"/>
      <c r="G17" s="36"/>
      <c r="H17" s="36"/>
    </row>
    <row r="18" spans="1:8" x14ac:dyDescent="0.25">
      <c r="A18" s="34">
        <v>329</v>
      </c>
      <c r="B18" s="35" t="s">
        <v>61</v>
      </c>
      <c r="C18" s="91">
        <v>1514.7</v>
      </c>
      <c r="D18" s="91">
        <v>1680</v>
      </c>
      <c r="E18" s="57">
        <v>1680</v>
      </c>
      <c r="F18" s="36"/>
      <c r="G18" s="36"/>
      <c r="H18" s="36"/>
    </row>
    <row r="19" spans="1:8" x14ac:dyDescent="0.25">
      <c r="A19" s="28">
        <v>34</v>
      </c>
      <c r="B19" s="29" t="s">
        <v>109</v>
      </c>
      <c r="C19" s="92">
        <f>SUM(C20)</f>
        <v>703.99</v>
      </c>
      <c r="D19" s="92">
        <v>0</v>
      </c>
      <c r="E19" s="58">
        <v>0</v>
      </c>
      <c r="F19" s="38">
        <v>0</v>
      </c>
      <c r="G19" s="38">
        <v>0</v>
      </c>
      <c r="H19" s="36"/>
    </row>
    <row r="20" spans="1:8" x14ac:dyDescent="0.25">
      <c r="A20" s="34">
        <v>343</v>
      </c>
      <c r="B20" s="35" t="s">
        <v>105</v>
      </c>
      <c r="C20" s="91">
        <v>703.99</v>
      </c>
      <c r="D20" s="91">
        <v>0</v>
      </c>
      <c r="E20" s="57">
        <v>0</v>
      </c>
      <c r="F20" s="36"/>
      <c r="G20" s="36"/>
      <c r="H20" s="36"/>
    </row>
    <row r="21" spans="1:8" x14ac:dyDescent="0.25">
      <c r="A21" s="24">
        <v>38</v>
      </c>
      <c r="B21" s="26" t="s">
        <v>110</v>
      </c>
      <c r="C21" s="82">
        <f>SUM(C22)</f>
        <v>826.11</v>
      </c>
      <c r="D21" s="82">
        <v>0</v>
      </c>
      <c r="E21" s="58">
        <v>0</v>
      </c>
      <c r="F21" s="27"/>
      <c r="G21" s="27"/>
      <c r="H21" s="27"/>
    </row>
    <row r="22" spans="1:8" x14ac:dyDescent="0.25">
      <c r="A22" s="39">
        <v>383</v>
      </c>
      <c r="B22" s="26" t="s">
        <v>111</v>
      </c>
      <c r="C22" s="49">
        <v>826.11</v>
      </c>
      <c r="D22" s="49">
        <v>0</v>
      </c>
      <c r="E22" s="57">
        <v>0</v>
      </c>
      <c r="F22" s="27"/>
      <c r="G22" s="27"/>
      <c r="H22" s="27"/>
    </row>
    <row r="23" spans="1:8" x14ac:dyDescent="0.25">
      <c r="A23" s="24"/>
      <c r="B23" s="26"/>
      <c r="C23" s="49"/>
      <c r="D23" s="49"/>
      <c r="E23" s="57"/>
      <c r="F23" s="27"/>
      <c r="G23" s="27"/>
      <c r="H23" s="27"/>
    </row>
    <row r="24" spans="1:8" x14ac:dyDescent="0.25">
      <c r="A24" s="24"/>
      <c r="B24" s="37"/>
      <c r="C24" s="82"/>
      <c r="D24" s="82"/>
      <c r="E24" s="58"/>
      <c r="F24" s="25"/>
      <c r="G24" s="25"/>
      <c r="H24" s="25"/>
    </row>
    <row r="25" spans="1:8" x14ac:dyDescent="0.25">
      <c r="A25" s="30" t="s">
        <v>63</v>
      </c>
      <c r="B25" s="29" t="s">
        <v>64</v>
      </c>
      <c r="C25" s="82">
        <f t="shared" ref="C25:E26" si="1">SUM(C26)</f>
        <v>21431.99</v>
      </c>
      <c r="D25" s="82">
        <f t="shared" si="1"/>
        <v>21034.2</v>
      </c>
      <c r="E25" s="58">
        <f t="shared" si="1"/>
        <v>21034.2</v>
      </c>
      <c r="F25" s="25">
        <v>21034.2</v>
      </c>
      <c r="G25" s="25">
        <v>21034.2</v>
      </c>
      <c r="H25" s="25"/>
    </row>
    <row r="26" spans="1:8" ht="26.25" x14ac:dyDescent="0.25">
      <c r="A26" s="30" t="s">
        <v>55</v>
      </c>
      <c r="B26" s="29" t="s">
        <v>65</v>
      </c>
      <c r="C26" s="82">
        <f t="shared" si="1"/>
        <v>21431.99</v>
      </c>
      <c r="D26" s="82">
        <f t="shared" si="1"/>
        <v>21034.2</v>
      </c>
      <c r="E26" s="58">
        <f t="shared" si="1"/>
        <v>21034.2</v>
      </c>
      <c r="F26" s="25">
        <v>21034.2</v>
      </c>
      <c r="G26" s="25">
        <v>21034.2</v>
      </c>
      <c r="H26" s="25"/>
    </row>
    <row r="27" spans="1:8" x14ac:dyDescent="0.25">
      <c r="A27" s="24">
        <v>3</v>
      </c>
      <c r="B27" s="37" t="s">
        <v>19</v>
      </c>
      <c r="C27" s="82">
        <f>SUM(C28+C33)</f>
        <v>21431.99</v>
      </c>
      <c r="D27" s="92">
        <f>SUM(D28+D33)</f>
        <v>21034.2</v>
      </c>
      <c r="E27" s="60">
        <f>SUM(E28+E33)</f>
        <v>21034.2</v>
      </c>
      <c r="F27" s="38">
        <v>21034.2</v>
      </c>
      <c r="G27" s="38">
        <v>21034.2</v>
      </c>
      <c r="H27" s="25"/>
    </row>
    <row r="28" spans="1:8" x14ac:dyDescent="0.25">
      <c r="A28" s="24">
        <v>32</v>
      </c>
      <c r="B28" s="37" t="s">
        <v>30</v>
      </c>
      <c r="C28" s="82">
        <f>SUM(C29:C32)</f>
        <v>20768.38</v>
      </c>
      <c r="D28" s="92">
        <f>SUM(D29:D32)</f>
        <v>20484.2</v>
      </c>
      <c r="E28" s="60">
        <f>SUM(E29:E32)</f>
        <v>20484</v>
      </c>
      <c r="F28" s="38">
        <v>20484</v>
      </c>
      <c r="G28" s="38">
        <v>20484</v>
      </c>
      <c r="H28" s="25"/>
    </row>
    <row r="29" spans="1:8" x14ac:dyDescent="0.25">
      <c r="A29" s="39">
        <v>321</v>
      </c>
      <c r="B29" s="26" t="s">
        <v>66</v>
      </c>
      <c r="C29" s="91">
        <v>1194.51</v>
      </c>
      <c r="D29" s="91">
        <v>2500</v>
      </c>
      <c r="E29" s="59">
        <v>2500</v>
      </c>
      <c r="F29" s="36"/>
      <c r="G29" s="36"/>
      <c r="H29" s="27"/>
    </row>
    <row r="30" spans="1:8" x14ac:dyDescent="0.25">
      <c r="A30" s="39">
        <v>322</v>
      </c>
      <c r="B30" s="26" t="s">
        <v>67</v>
      </c>
      <c r="C30" s="91">
        <v>5707.08</v>
      </c>
      <c r="D30" s="91">
        <v>7824.2</v>
      </c>
      <c r="E30" s="59">
        <v>7824</v>
      </c>
      <c r="F30" s="36"/>
      <c r="G30" s="36"/>
      <c r="H30" s="27"/>
    </row>
    <row r="31" spans="1:8" x14ac:dyDescent="0.25">
      <c r="A31" s="39">
        <v>323</v>
      </c>
      <c r="B31" s="26" t="s">
        <v>68</v>
      </c>
      <c r="C31" s="91">
        <v>12818.28</v>
      </c>
      <c r="D31" s="91">
        <v>9870</v>
      </c>
      <c r="E31" s="59">
        <v>9870</v>
      </c>
      <c r="F31" s="36"/>
      <c r="G31" s="36"/>
      <c r="H31" s="27"/>
    </row>
    <row r="32" spans="1:8" x14ac:dyDescent="0.25">
      <c r="A32" s="39">
        <v>329</v>
      </c>
      <c r="B32" s="26" t="s">
        <v>69</v>
      </c>
      <c r="C32" s="91">
        <v>1048.51</v>
      </c>
      <c r="D32" s="91">
        <v>290</v>
      </c>
      <c r="E32" s="59">
        <v>290</v>
      </c>
      <c r="F32" s="36"/>
      <c r="G32" s="36"/>
      <c r="H32" s="27"/>
    </row>
    <row r="33" spans="1:8" x14ac:dyDescent="0.25">
      <c r="A33" s="24">
        <v>34</v>
      </c>
      <c r="B33" s="37" t="s">
        <v>70</v>
      </c>
      <c r="C33" s="92">
        <f>SUM(C34)</f>
        <v>663.61</v>
      </c>
      <c r="D33" s="92">
        <f>SUM(D34)</f>
        <v>550</v>
      </c>
      <c r="E33" s="60">
        <f>SUM(E34)</f>
        <v>550.20000000000005</v>
      </c>
      <c r="F33" s="38">
        <v>550.20000000000005</v>
      </c>
      <c r="G33" s="38">
        <v>550.20000000000005</v>
      </c>
      <c r="H33" s="25"/>
    </row>
    <row r="34" spans="1:8" x14ac:dyDescent="0.25">
      <c r="A34" s="39">
        <v>343</v>
      </c>
      <c r="B34" s="26" t="s">
        <v>71</v>
      </c>
      <c r="C34" s="91">
        <v>663.61</v>
      </c>
      <c r="D34" s="91">
        <v>550</v>
      </c>
      <c r="E34" s="59">
        <v>550.20000000000005</v>
      </c>
      <c r="F34" s="36"/>
      <c r="G34" s="36"/>
      <c r="H34" s="27"/>
    </row>
    <row r="35" spans="1:8" x14ac:dyDescent="0.25">
      <c r="A35" s="39"/>
      <c r="B35" s="26"/>
      <c r="C35" s="49"/>
      <c r="D35" s="49"/>
      <c r="E35" s="57"/>
      <c r="F35" s="27"/>
      <c r="G35" s="27"/>
      <c r="H35" s="27"/>
    </row>
    <row r="36" spans="1:8" x14ac:dyDescent="0.25">
      <c r="A36" s="30" t="s">
        <v>72</v>
      </c>
      <c r="B36" s="29" t="s">
        <v>73</v>
      </c>
      <c r="C36" s="82">
        <f>SUM(C38+C44)</f>
        <v>117553.79000000001</v>
      </c>
      <c r="D36" s="82">
        <f>SUM(D38)</f>
        <v>60552.920000000006</v>
      </c>
      <c r="E36" s="58">
        <f>SUM(E38)</f>
        <v>60552.920000000006</v>
      </c>
      <c r="F36" s="25">
        <v>60552.92</v>
      </c>
      <c r="G36" s="25">
        <v>60552.92</v>
      </c>
      <c r="H36" s="25"/>
    </row>
    <row r="37" spans="1:8" ht="26.25" x14ac:dyDescent="0.25">
      <c r="A37" s="40" t="s">
        <v>55</v>
      </c>
      <c r="B37" s="33" t="s">
        <v>74</v>
      </c>
      <c r="C37" s="82">
        <f>SUM(C38)</f>
        <v>108570.11000000002</v>
      </c>
      <c r="D37" s="82">
        <f>SUM(D38)</f>
        <v>60552.920000000006</v>
      </c>
      <c r="E37" s="58">
        <f>SUM(E38)</f>
        <v>60552.920000000006</v>
      </c>
      <c r="F37" s="25">
        <v>60552.92</v>
      </c>
      <c r="G37" s="25">
        <v>60552.92</v>
      </c>
      <c r="H37" s="25"/>
    </row>
    <row r="38" spans="1:8" x14ac:dyDescent="0.25">
      <c r="A38" s="24">
        <v>3</v>
      </c>
      <c r="B38" s="37" t="s">
        <v>19</v>
      </c>
      <c r="C38" s="82">
        <f>SUM(C39)</f>
        <v>108570.11000000002</v>
      </c>
      <c r="D38" s="82">
        <f>SUM(D39)</f>
        <v>60552.920000000006</v>
      </c>
      <c r="E38" s="58">
        <f>SUM(E39+E44)</f>
        <v>60552.920000000006</v>
      </c>
      <c r="F38" s="25">
        <v>60552.92</v>
      </c>
      <c r="G38" s="25">
        <v>60552.92</v>
      </c>
      <c r="H38" s="25"/>
    </row>
    <row r="39" spans="1:8" x14ac:dyDescent="0.25">
      <c r="A39" s="24">
        <v>32</v>
      </c>
      <c r="B39" s="37" t="s">
        <v>30</v>
      </c>
      <c r="C39" s="82">
        <f>SUM(C40:C43)</f>
        <v>108570.11000000002</v>
      </c>
      <c r="D39" s="82">
        <f>SUM(D40:D43)</f>
        <v>60552.920000000006</v>
      </c>
      <c r="E39" s="58">
        <f>SUM(E40:E43)</f>
        <v>60552.920000000006</v>
      </c>
      <c r="F39" s="25">
        <v>60552.92</v>
      </c>
      <c r="G39" s="25">
        <v>60552.92</v>
      </c>
      <c r="H39" s="25"/>
    </row>
    <row r="40" spans="1:8" x14ac:dyDescent="0.25">
      <c r="A40" s="39">
        <v>321</v>
      </c>
      <c r="B40" s="26" t="s">
        <v>66</v>
      </c>
      <c r="C40" s="49">
        <v>41400.910000000003</v>
      </c>
      <c r="D40" s="49">
        <v>35218.79</v>
      </c>
      <c r="E40" s="57">
        <v>35218.79</v>
      </c>
      <c r="F40" s="27"/>
      <c r="G40" s="27"/>
      <c r="H40" s="27"/>
    </row>
    <row r="41" spans="1:8" x14ac:dyDescent="0.25">
      <c r="A41" s="39">
        <v>322</v>
      </c>
      <c r="B41" s="26" t="s">
        <v>67</v>
      </c>
      <c r="C41" s="49">
        <v>53367.48</v>
      </c>
      <c r="D41" s="49">
        <v>19821.669999999998</v>
      </c>
      <c r="E41" s="57">
        <v>19821.669999999998</v>
      </c>
      <c r="F41" s="27"/>
      <c r="G41" s="27"/>
      <c r="H41" s="27"/>
    </row>
    <row r="42" spans="1:8" x14ac:dyDescent="0.25">
      <c r="A42" s="39">
        <v>323</v>
      </c>
      <c r="B42" s="26" t="s">
        <v>75</v>
      </c>
      <c r="C42" s="49">
        <v>12438.99</v>
      </c>
      <c r="D42" s="49">
        <v>4029.09</v>
      </c>
      <c r="E42" s="57">
        <v>4029.09</v>
      </c>
      <c r="F42" s="27"/>
      <c r="G42" s="27"/>
      <c r="H42" s="27"/>
    </row>
    <row r="43" spans="1:8" x14ac:dyDescent="0.25">
      <c r="A43" s="39">
        <v>329</v>
      </c>
      <c r="B43" s="26" t="s">
        <v>76</v>
      </c>
      <c r="C43" s="49">
        <v>1362.73</v>
      </c>
      <c r="D43" s="49">
        <v>1483.37</v>
      </c>
      <c r="E43" s="57">
        <v>1483.37</v>
      </c>
      <c r="F43" s="27"/>
      <c r="G43" s="27"/>
      <c r="H43" s="27"/>
    </row>
    <row r="44" spans="1:8" x14ac:dyDescent="0.25">
      <c r="A44" s="28">
        <v>4</v>
      </c>
      <c r="B44" s="29" t="s">
        <v>112</v>
      </c>
      <c r="C44" s="82">
        <f>C45</f>
        <v>8983.68</v>
      </c>
      <c r="D44" s="82">
        <v>0</v>
      </c>
      <c r="E44" s="58">
        <v>0</v>
      </c>
      <c r="F44" s="25">
        <f t="shared" ref="F44:G45" si="2">E44</f>
        <v>0</v>
      </c>
      <c r="G44" s="25">
        <f t="shared" si="2"/>
        <v>0</v>
      </c>
      <c r="H44" s="27"/>
    </row>
    <row r="45" spans="1:8" x14ac:dyDescent="0.25">
      <c r="A45" s="28">
        <v>41</v>
      </c>
      <c r="B45" s="29" t="s">
        <v>113</v>
      </c>
      <c r="C45" s="82">
        <f>C46</f>
        <v>8983.68</v>
      </c>
      <c r="D45" s="82">
        <v>0</v>
      </c>
      <c r="E45" s="58">
        <v>0</v>
      </c>
      <c r="F45" s="25">
        <f t="shared" si="2"/>
        <v>0</v>
      </c>
      <c r="G45" s="25">
        <f t="shared" si="2"/>
        <v>0</v>
      </c>
      <c r="H45" s="27"/>
    </row>
    <row r="46" spans="1:8" x14ac:dyDescent="0.25">
      <c r="A46" s="39">
        <v>412</v>
      </c>
      <c r="B46" s="26" t="s">
        <v>106</v>
      </c>
      <c r="C46" s="91">
        <v>8983.68</v>
      </c>
      <c r="D46" s="49">
        <v>0</v>
      </c>
      <c r="E46" s="57">
        <v>0</v>
      </c>
      <c r="F46" s="27"/>
      <c r="G46" s="27"/>
      <c r="H46" s="27"/>
    </row>
    <row r="47" spans="1:8" x14ac:dyDescent="0.25">
      <c r="A47" s="24"/>
      <c r="B47" s="26"/>
      <c r="C47" s="49"/>
      <c r="D47" s="49"/>
      <c r="E47" s="57"/>
      <c r="F47" s="27"/>
      <c r="G47" s="27"/>
      <c r="H47" s="27"/>
    </row>
    <row r="48" spans="1:8" x14ac:dyDescent="0.25">
      <c r="A48" s="30" t="s">
        <v>77</v>
      </c>
      <c r="B48" s="29" t="s">
        <v>78</v>
      </c>
      <c r="C48" s="82">
        <f>SUM(C49+C60+C70)</f>
        <v>23340.82</v>
      </c>
      <c r="D48" s="82">
        <f>SUM(D49+D60+D70)</f>
        <v>17047.78</v>
      </c>
      <c r="E48" s="58">
        <f>SUM(E49+E60+E70)</f>
        <v>8300</v>
      </c>
      <c r="F48" s="25">
        <v>8300</v>
      </c>
      <c r="G48" s="25">
        <v>8300</v>
      </c>
      <c r="H48" s="25"/>
    </row>
    <row r="49" spans="1:8" x14ac:dyDescent="0.25">
      <c r="A49" s="41" t="s">
        <v>79</v>
      </c>
      <c r="B49" s="29" t="s">
        <v>80</v>
      </c>
      <c r="C49" s="82">
        <f t="shared" ref="C49:E50" si="3">SUM(C50)</f>
        <v>22181.53</v>
      </c>
      <c r="D49" s="82">
        <f t="shared" si="3"/>
        <v>8465</v>
      </c>
      <c r="E49" s="58">
        <f t="shared" si="3"/>
        <v>5300</v>
      </c>
      <c r="F49" s="25">
        <v>5300</v>
      </c>
      <c r="G49" s="25">
        <v>5300</v>
      </c>
      <c r="H49" s="43"/>
    </row>
    <row r="50" spans="1:8" x14ac:dyDescent="0.25">
      <c r="A50" s="24">
        <v>3</v>
      </c>
      <c r="B50" s="37" t="s">
        <v>19</v>
      </c>
      <c r="C50" s="82">
        <f t="shared" si="3"/>
        <v>22181.53</v>
      </c>
      <c r="D50" s="82">
        <f t="shared" si="3"/>
        <v>8465</v>
      </c>
      <c r="E50" s="58">
        <f t="shared" si="3"/>
        <v>5300</v>
      </c>
      <c r="F50" s="25">
        <v>5300</v>
      </c>
      <c r="G50" s="25">
        <v>5300</v>
      </c>
      <c r="H50" s="43"/>
    </row>
    <row r="51" spans="1:8" x14ac:dyDescent="0.25">
      <c r="A51" s="24">
        <v>32</v>
      </c>
      <c r="B51" s="37" t="s">
        <v>81</v>
      </c>
      <c r="C51" s="82">
        <f>SUM(C52:C57)</f>
        <v>22181.53</v>
      </c>
      <c r="D51" s="82">
        <f>SUM(D52:D57)</f>
        <v>8465</v>
      </c>
      <c r="E51" s="58">
        <f>SUM(E52:E57)</f>
        <v>5300</v>
      </c>
      <c r="F51" s="25">
        <v>5300</v>
      </c>
      <c r="G51" s="25">
        <v>5300</v>
      </c>
      <c r="H51" s="43"/>
    </row>
    <row r="52" spans="1:8" x14ac:dyDescent="0.25">
      <c r="A52" s="39">
        <v>321</v>
      </c>
      <c r="B52" s="26" t="s">
        <v>81</v>
      </c>
      <c r="C52" s="49">
        <v>1054.1600000000001</v>
      </c>
      <c r="D52" s="49">
        <v>150</v>
      </c>
      <c r="E52" s="57">
        <v>300</v>
      </c>
      <c r="F52" s="27"/>
      <c r="G52" s="27"/>
      <c r="H52" s="43"/>
    </row>
    <row r="53" spans="1:8" x14ac:dyDescent="0.25">
      <c r="A53" s="39">
        <v>322</v>
      </c>
      <c r="B53" s="26" t="s">
        <v>67</v>
      </c>
      <c r="C53" s="49">
        <v>6046.09</v>
      </c>
      <c r="D53" s="49">
        <v>3000</v>
      </c>
      <c r="E53" s="57">
        <v>2500</v>
      </c>
      <c r="F53" s="27"/>
      <c r="G53" s="27"/>
      <c r="H53" s="43"/>
    </row>
    <row r="54" spans="1:8" x14ac:dyDescent="0.25">
      <c r="A54" s="39">
        <v>323</v>
      </c>
      <c r="B54" s="26" t="s">
        <v>68</v>
      </c>
      <c r="C54" s="49">
        <v>13472.45</v>
      </c>
      <c r="D54" s="49">
        <v>3815</v>
      </c>
      <c r="E54" s="57">
        <v>2500</v>
      </c>
      <c r="F54" s="27"/>
      <c r="G54" s="27"/>
      <c r="H54" s="43"/>
    </row>
    <row r="55" spans="1:8" x14ac:dyDescent="0.25">
      <c r="A55" s="39">
        <v>324</v>
      </c>
      <c r="B55" s="26" t="s">
        <v>114</v>
      </c>
      <c r="C55" s="49">
        <v>0</v>
      </c>
      <c r="D55" s="49">
        <v>0</v>
      </c>
      <c r="E55" s="57">
        <v>0</v>
      </c>
      <c r="F55" s="27"/>
      <c r="G55" s="27"/>
      <c r="H55" s="43"/>
    </row>
    <row r="56" spans="1:8" x14ac:dyDescent="0.25">
      <c r="A56" s="39">
        <v>329</v>
      </c>
      <c r="B56" s="26" t="s">
        <v>115</v>
      </c>
      <c r="C56" s="49">
        <v>1510.87</v>
      </c>
      <c r="D56" s="49">
        <v>1500</v>
      </c>
      <c r="E56" s="57">
        <v>0</v>
      </c>
      <c r="F56" s="27"/>
      <c r="G56" s="27"/>
      <c r="H56" s="43"/>
    </row>
    <row r="57" spans="1:8" x14ac:dyDescent="0.25">
      <c r="A57" s="39">
        <v>343</v>
      </c>
      <c r="B57" s="26" t="s">
        <v>116</v>
      </c>
      <c r="C57" s="49">
        <v>97.96</v>
      </c>
      <c r="D57" s="49">
        <v>0</v>
      </c>
      <c r="E57" s="57">
        <v>0</v>
      </c>
      <c r="F57" s="27"/>
      <c r="G57" s="27"/>
      <c r="H57" s="43"/>
    </row>
    <row r="58" spans="1:8" x14ac:dyDescent="0.25">
      <c r="A58" s="39"/>
      <c r="B58" s="26"/>
      <c r="C58" s="49"/>
      <c r="D58" s="49"/>
      <c r="E58" s="57"/>
      <c r="F58" s="25"/>
      <c r="G58" s="25"/>
      <c r="H58" s="43"/>
    </row>
    <row r="59" spans="1:8" x14ac:dyDescent="0.25">
      <c r="A59" s="39"/>
      <c r="B59" s="26"/>
      <c r="C59" s="49"/>
      <c r="D59" s="49"/>
      <c r="E59" s="57"/>
      <c r="F59" s="25"/>
      <c r="G59" s="25"/>
      <c r="H59" s="43"/>
    </row>
    <row r="60" spans="1:8" ht="26.25" x14ac:dyDescent="0.25">
      <c r="A60" s="30" t="s">
        <v>79</v>
      </c>
      <c r="B60" s="44" t="s">
        <v>120</v>
      </c>
      <c r="C60" s="82">
        <f>SUM(C61)</f>
        <v>910.3</v>
      </c>
      <c r="D60" s="82">
        <f>SUM(D61)</f>
        <v>1082.78</v>
      </c>
      <c r="E60" s="58">
        <v>0</v>
      </c>
      <c r="F60" s="25">
        <v>0</v>
      </c>
      <c r="G60" s="25">
        <v>0</v>
      </c>
      <c r="H60" s="43"/>
    </row>
    <row r="61" spans="1:8" x14ac:dyDescent="0.25">
      <c r="A61" s="24">
        <v>3</v>
      </c>
      <c r="B61" s="37" t="s">
        <v>19</v>
      </c>
      <c r="C61" s="92">
        <f>SUM(C62)</f>
        <v>910.3</v>
      </c>
      <c r="D61" s="92">
        <f>SUM(D62+D66)</f>
        <v>1082.78</v>
      </c>
      <c r="E61" s="60">
        <v>0</v>
      </c>
      <c r="F61" s="25"/>
      <c r="G61" s="42"/>
      <c r="H61" s="25"/>
    </row>
    <row r="62" spans="1:8" x14ac:dyDescent="0.25">
      <c r="A62" s="24">
        <v>31</v>
      </c>
      <c r="B62" s="37" t="s">
        <v>22</v>
      </c>
      <c r="C62" s="92">
        <f>SUM(C63:C65)</f>
        <v>910.3</v>
      </c>
      <c r="D62" s="92">
        <v>0</v>
      </c>
      <c r="E62" s="60">
        <v>0</v>
      </c>
      <c r="F62" s="25"/>
      <c r="G62" s="42"/>
      <c r="H62" s="25"/>
    </row>
    <row r="63" spans="1:8" x14ac:dyDescent="0.25">
      <c r="A63" s="39">
        <v>311</v>
      </c>
      <c r="B63" s="26" t="s">
        <v>82</v>
      </c>
      <c r="C63" s="91">
        <v>54.68</v>
      </c>
      <c r="D63" s="91">
        <v>0</v>
      </c>
      <c r="E63" s="59">
        <v>0</v>
      </c>
      <c r="F63" s="25"/>
      <c r="G63" s="42"/>
      <c r="H63" s="27"/>
    </row>
    <row r="64" spans="1:8" x14ac:dyDescent="0.25">
      <c r="A64" s="39">
        <v>312</v>
      </c>
      <c r="B64" s="26" t="s">
        <v>58</v>
      </c>
      <c r="C64" s="91">
        <v>570.41999999999996</v>
      </c>
      <c r="D64" s="91">
        <v>0</v>
      </c>
      <c r="E64" s="59">
        <v>0</v>
      </c>
      <c r="F64" s="25"/>
      <c r="G64" s="42"/>
      <c r="H64" s="27"/>
    </row>
    <row r="65" spans="1:8" x14ac:dyDescent="0.25">
      <c r="A65" s="39">
        <v>313</v>
      </c>
      <c r="B65" s="26" t="s">
        <v>83</v>
      </c>
      <c r="C65" s="91">
        <v>285.2</v>
      </c>
      <c r="D65" s="91">
        <v>0</v>
      </c>
      <c r="E65" s="59">
        <v>0</v>
      </c>
      <c r="F65" s="25"/>
      <c r="G65" s="42"/>
      <c r="H65" s="27"/>
    </row>
    <row r="66" spans="1:8" x14ac:dyDescent="0.25">
      <c r="A66" s="24">
        <v>32</v>
      </c>
      <c r="B66" s="37" t="s">
        <v>30</v>
      </c>
      <c r="C66" s="92">
        <v>0</v>
      </c>
      <c r="D66" s="92">
        <f>SUM(D67)</f>
        <v>1082.78</v>
      </c>
      <c r="E66" s="59">
        <v>0</v>
      </c>
      <c r="F66" s="25">
        <v>0</v>
      </c>
      <c r="G66" s="110">
        <v>0</v>
      </c>
      <c r="H66" s="27"/>
    </row>
    <row r="67" spans="1:8" x14ac:dyDescent="0.25">
      <c r="A67" s="39">
        <v>323</v>
      </c>
      <c r="B67" s="26" t="s">
        <v>68</v>
      </c>
      <c r="C67" s="91">
        <v>0</v>
      </c>
      <c r="D67" s="91">
        <v>1082.78</v>
      </c>
      <c r="E67" s="59">
        <v>0</v>
      </c>
      <c r="F67" s="25"/>
      <c r="G67" s="42"/>
      <c r="H67" s="27"/>
    </row>
    <row r="68" spans="1:8" x14ac:dyDescent="0.25">
      <c r="A68" s="39"/>
      <c r="B68" s="26"/>
      <c r="C68" s="91"/>
      <c r="D68" s="91"/>
      <c r="E68" s="59"/>
      <c r="F68" s="25"/>
      <c r="G68" s="42"/>
      <c r="H68" s="27"/>
    </row>
    <row r="69" spans="1:8" x14ac:dyDescent="0.25">
      <c r="A69" s="39"/>
      <c r="B69" s="26"/>
      <c r="C69" s="91"/>
      <c r="D69" s="91"/>
      <c r="E69" s="59"/>
      <c r="F69" s="25"/>
      <c r="G69" s="110"/>
      <c r="H69" s="27"/>
    </row>
    <row r="70" spans="1:8" x14ac:dyDescent="0.25">
      <c r="A70" s="30" t="s">
        <v>79</v>
      </c>
      <c r="B70" s="44" t="s">
        <v>121</v>
      </c>
      <c r="C70" s="92">
        <f>SUM(C71+C76)</f>
        <v>248.99</v>
      </c>
      <c r="D70" s="92">
        <f>SUM(D71)</f>
        <v>7500</v>
      </c>
      <c r="E70" s="60">
        <f>SUM(E71)</f>
        <v>3000</v>
      </c>
      <c r="F70" s="25">
        <v>3000</v>
      </c>
      <c r="G70" s="110">
        <v>3000</v>
      </c>
      <c r="H70" s="27"/>
    </row>
    <row r="71" spans="1:8" x14ac:dyDescent="0.25">
      <c r="A71" s="24">
        <v>3</v>
      </c>
      <c r="B71" s="37" t="s">
        <v>122</v>
      </c>
      <c r="C71" s="92">
        <f>SUM(C72)</f>
        <v>0</v>
      </c>
      <c r="D71" s="92">
        <f>SUM(D72)</f>
        <v>7500</v>
      </c>
      <c r="E71" s="60">
        <f>SUM(E72)</f>
        <v>3000</v>
      </c>
      <c r="F71" s="25">
        <v>3000</v>
      </c>
      <c r="G71" s="110">
        <v>3000</v>
      </c>
      <c r="H71" s="27"/>
    </row>
    <row r="72" spans="1:8" x14ac:dyDescent="0.25">
      <c r="A72" s="24">
        <v>32</v>
      </c>
      <c r="B72" s="37" t="s">
        <v>30</v>
      </c>
      <c r="C72" s="92">
        <f>SUM(C73:C75)</f>
        <v>0</v>
      </c>
      <c r="D72" s="92">
        <f>SUM(D73:D75)</f>
        <v>7500</v>
      </c>
      <c r="E72" s="60">
        <f>SUM(E73:E75)</f>
        <v>3000</v>
      </c>
      <c r="F72" s="25">
        <v>3000</v>
      </c>
      <c r="G72" s="110">
        <v>3000</v>
      </c>
      <c r="H72" s="27"/>
    </row>
    <row r="73" spans="1:8" x14ac:dyDescent="0.25">
      <c r="A73" s="39">
        <v>321</v>
      </c>
      <c r="B73" s="26" t="s">
        <v>123</v>
      </c>
      <c r="C73" s="91">
        <v>0</v>
      </c>
      <c r="D73" s="91">
        <v>4500</v>
      </c>
      <c r="E73" s="59">
        <v>1500</v>
      </c>
      <c r="F73" s="25"/>
      <c r="G73" s="110"/>
      <c r="H73" s="27"/>
    </row>
    <row r="74" spans="1:8" x14ac:dyDescent="0.25">
      <c r="A74" s="39">
        <v>323</v>
      </c>
      <c r="B74" s="26" t="s">
        <v>68</v>
      </c>
      <c r="C74" s="91">
        <v>0</v>
      </c>
      <c r="D74" s="91">
        <v>3000</v>
      </c>
      <c r="E74" s="59">
        <v>1500</v>
      </c>
      <c r="F74" s="25"/>
      <c r="G74" s="110"/>
      <c r="H74" s="27"/>
    </row>
    <row r="75" spans="1:8" x14ac:dyDescent="0.25">
      <c r="A75" s="39">
        <v>324</v>
      </c>
      <c r="B75" s="26" t="s">
        <v>124</v>
      </c>
      <c r="C75" s="91">
        <v>0</v>
      </c>
      <c r="D75" s="91">
        <v>0</v>
      </c>
      <c r="E75" s="59">
        <v>0</v>
      </c>
      <c r="F75" s="25"/>
      <c r="G75" s="110"/>
      <c r="H75" s="27"/>
    </row>
    <row r="76" spans="1:8" x14ac:dyDescent="0.25">
      <c r="A76" s="24">
        <v>4</v>
      </c>
      <c r="B76" s="37" t="s">
        <v>112</v>
      </c>
      <c r="C76" s="92">
        <f>SUM(C77)</f>
        <v>248.99</v>
      </c>
      <c r="D76" s="92">
        <v>0</v>
      </c>
      <c r="E76" s="59">
        <v>0</v>
      </c>
      <c r="F76" s="25">
        <v>0</v>
      </c>
      <c r="G76" s="110">
        <v>0</v>
      </c>
      <c r="H76" s="27"/>
    </row>
    <row r="77" spans="1:8" x14ac:dyDescent="0.25">
      <c r="A77" s="24">
        <v>42</v>
      </c>
      <c r="B77" s="37" t="s">
        <v>125</v>
      </c>
      <c r="C77" s="92">
        <f>SUM(C78)</f>
        <v>248.99</v>
      </c>
      <c r="D77" s="92">
        <v>0</v>
      </c>
      <c r="E77" s="59">
        <v>0</v>
      </c>
      <c r="F77" s="25">
        <v>0</v>
      </c>
      <c r="G77" s="110">
        <v>0</v>
      </c>
      <c r="H77" s="27"/>
    </row>
    <row r="78" spans="1:8" x14ac:dyDescent="0.25">
      <c r="A78" s="39">
        <v>422</v>
      </c>
      <c r="B78" s="26" t="s">
        <v>126</v>
      </c>
      <c r="C78" s="91">
        <v>248.99</v>
      </c>
      <c r="D78" s="91">
        <v>0</v>
      </c>
      <c r="E78" s="59">
        <v>0</v>
      </c>
      <c r="F78" s="25"/>
      <c r="G78" s="42"/>
      <c r="H78" s="27"/>
    </row>
    <row r="79" spans="1:8" x14ac:dyDescent="0.25">
      <c r="A79" s="39"/>
      <c r="B79" s="26"/>
      <c r="C79" s="91"/>
      <c r="D79" s="91"/>
      <c r="E79" s="59"/>
      <c r="F79" s="25"/>
      <c r="G79" s="42"/>
      <c r="H79" s="27"/>
    </row>
    <row r="80" spans="1:8" ht="26.25" x14ac:dyDescent="0.25">
      <c r="A80" s="64">
        <v>2301</v>
      </c>
      <c r="B80" s="65" t="s">
        <v>127</v>
      </c>
      <c r="C80" s="213">
        <v>4260.3100000000004</v>
      </c>
      <c r="D80" s="213">
        <f>SUM(D81+D88+D107+D115+D124+D133+D146+D158+D167)</f>
        <v>39863.93</v>
      </c>
      <c r="E80" s="71">
        <f>SUM(E81+E88+E107+E115+E124+E133+E146+E158+E167)</f>
        <v>43164.479999999996</v>
      </c>
      <c r="F80" s="111">
        <v>43164.480000000003</v>
      </c>
      <c r="G80" s="63">
        <v>43164.480000000003</v>
      </c>
      <c r="H80" s="27"/>
    </row>
    <row r="81" spans="1:8" x14ac:dyDescent="0.25">
      <c r="A81" s="24" t="s">
        <v>84</v>
      </c>
      <c r="B81" s="37" t="s">
        <v>85</v>
      </c>
      <c r="C81" s="92">
        <v>0</v>
      </c>
      <c r="D81" s="92">
        <f>SUM(D82)</f>
        <v>12798.88</v>
      </c>
      <c r="E81" s="60">
        <f>SUM(E83)</f>
        <v>12798.88</v>
      </c>
      <c r="F81" s="38">
        <v>12798.88</v>
      </c>
      <c r="G81" s="38">
        <v>12798.88</v>
      </c>
      <c r="H81" s="25"/>
    </row>
    <row r="82" spans="1:8" x14ac:dyDescent="0.25">
      <c r="A82" s="24" t="s">
        <v>79</v>
      </c>
      <c r="B82" s="37" t="s">
        <v>86</v>
      </c>
      <c r="C82" s="92">
        <v>0</v>
      </c>
      <c r="D82" s="92">
        <f>SUM(D83)</f>
        <v>12798.88</v>
      </c>
      <c r="E82" s="60">
        <f>SUM(E83)</f>
        <v>12798.88</v>
      </c>
      <c r="F82" s="38">
        <v>12798.88</v>
      </c>
      <c r="G82" s="38">
        <v>12798.88</v>
      </c>
      <c r="H82" s="27"/>
    </row>
    <row r="83" spans="1:8" x14ac:dyDescent="0.25">
      <c r="A83" s="24">
        <v>3</v>
      </c>
      <c r="B83" s="37" t="s">
        <v>19</v>
      </c>
      <c r="C83" s="92">
        <v>0</v>
      </c>
      <c r="D83" s="92">
        <f>SUM(D84)</f>
        <v>12798.88</v>
      </c>
      <c r="E83" s="60">
        <f>SUM(E84)</f>
        <v>12798.88</v>
      </c>
      <c r="F83" s="38">
        <v>12798.88</v>
      </c>
      <c r="G83" s="38">
        <v>12798.88</v>
      </c>
      <c r="H83" s="27"/>
    </row>
    <row r="84" spans="1:8" x14ac:dyDescent="0.25">
      <c r="A84" s="24">
        <v>32</v>
      </c>
      <c r="B84" s="37" t="s">
        <v>30</v>
      </c>
      <c r="C84" s="92">
        <v>0</v>
      </c>
      <c r="D84" s="92">
        <f>SUM(D85:D86)</f>
        <v>12798.88</v>
      </c>
      <c r="E84" s="60">
        <f>SUM(E85)</f>
        <v>12798.88</v>
      </c>
      <c r="F84" s="38">
        <v>12798.88</v>
      </c>
      <c r="G84" s="38">
        <v>12798.88</v>
      </c>
      <c r="H84" s="27"/>
    </row>
    <row r="85" spans="1:8" x14ac:dyDescent="0.25">
      <c r="A85" s="39">
        <v>321</v>
      </c>
      <c r="B85" s="26" t="s">
        <v>66</v>
      </c>
      <c r="C85" s="91">
        <v>0</v>
      </c>
      <c r="D85" s="91">
        <v>12798.88</v>
      </c>
      <c r="E85" s="59">
        <v>12798.88</v>
      </c>
      <c r="F85" s="36"/>
      <c r="G85" s="38"/>
      <c r="H85" s="27"/>
    </row>
    <row r="86" spans="1:8" x14ac:dyDescent="0.25">
      <c r="A86" s="39">
        <v>322</v>
      </c>
      <c r="B86" s="26" t="s">
        <v>87</v>
      </c>
      <c r="C86" s="91">
        <v>0</v>
      </c>
      <c r="D86" s="91">
        <v>0</v>
      </c>
      <c r="E86" s="59">
        <v>0</v>
      </c>
      <c r="F86" s="36"/>
      <c r="G86" s="36"/>
      <c r="H86" s="27"/>
    </row>
    <row r="87" spans="1:8" x14ac:dyDescent="0.25">
      <c r="A87" s="24"/>
      <c r="B87" s="37"/>
      <c r="C87" s="82"/>
      <c r="D87" s="82"/>
      <c r="E87" s="58"/>
      <c r="F87" s="25"/>
      <c r="G87" s="25"/>
      <c r="H87" s="25"/>
    </row>
    <row r="88" spans="1:8" x14ac:dyDescent="0.25">
      <c r="A88" s="24" t="s">
        <v>88</v>
      </c>
      <c r="B88" s="37" t="s">
        <v>89</v>
      </c>
      <c r="C88" s="82">
        <f>SUM(C89+C96)</f>
        <v>786.75</v>
      </c>
      <c r="D88" s="82">
        <f>SUM(D89+D96)</f>
        <v>1710</v>
      </c>
      <c r="E88" s="58">
        <f>SUM(E89+E96)</f>
        <v>1000</v>
      </c>
      <c r="F88" s="25">
        <v>1000</v>
      </c>
      <c r="G88" s="25">
        <v>1000</v>
      </c>
      <c r="H88" s="25"/>
    </row>
    <row r="89" spans="1:8" x14ac:dyDescent="0.25">
      <c r="A89" s="24">
        <v>11001</v>
      </c>
      <c r="B89" s="37" t="s">
        <v>51</v>
      </c>
      <c r="C89" s="82">
        <f>SUM(C90)</f>
        <v>371.62</v>
      </c>
      <c r="D89" s="82">
        <f>SUM(D90)</f>
        <v>260</v>
      </c>
      <c r="E89" s="58">
        <v>0</v>
      </c>
      <c r="F89" s="25">
        <v>0</v>
      </c>
      <c r="G89" s="25">
        <v>0</v>
      </c>
      <c r="H89" s="25"/>
    </row>
    <row r="90" spans="1:8" x14ac:dyDescent="0.25">
      <c r="A90" s="24">
        <v>3</v>
      </c>
      <c r="B90" s="37" t="s">
        <v>19</v>
      </c>
      <c r="C90" s="82">
        <f>SUM(C91)</f>
        <v>371.62</v>
      </c>
      <c r="D90" s="49">
        <f>SUM(D91)</f>
        <v>260</v>
      </c>
      <c r="E90" s="57">
        <v>0</v>
      </c>
      <c r="F90" s="25">
        <v>0</v>
      </c>
      <c r="G90" s="25">
        <v>0</v>
      </c>
      <c r="H90" s="25"/>
    </row>
    <row r="91" spans="1:8" x14ac:dyDescent="0.25">
      <c r="A91" s="24">
        <v>32</v>
      </c>
      <c r="B91" s="37" t="s">
        <v>30</v>
      </c>
      <c r="C91" s="82">
        <f>SUM(C92:C93)</f>
        <v>371.62</v>
      </c>
      <c r="D91" s="49">
        <f>SUM(D92:D93)</f>
        <v>260</v>
      </c>
      <c r="E91" s="57">
        <v>0</v>
      </c>
      <c r="F91" s="25">
        <v>0</v>
      </c>
      <c r="G91" s="25">
        <v>0</v>
      </c>
      <c r="H91" s="25"/>
    </row>
    <row r="92" spans="1:8" x14ac:dyDescent="0.25">
      <c r="A92" s="39">
        <v>321</v>
      </c>
      <c r="B92" s="26" t="s">
        <v>128</v>
      </c>
      <c r="C92" s="49">
        <v>0</v>
      </c>
      <c r="D92" s="49">
        <v>0</v>
      </c>
      <c r="E92" s="57">
        <v>0</v>
      </c>
      <c r="F92" s="25"/>
      <c r="G92" s="25"/>
      <c r="H92" s="25"/>
    </row>
    <row r="93" spans="1:8" x14ac:dyDescent="0.25">
      <c r="A93" s="39">
        <v>323</v>
      </c>
      <c r="B93" s="26" t="s">
        <v>68</v>
      </c>
      <c r="C93" s="49">
        <v>371.62</v>
      </c>
      <c r="D93" s="49">
        <v>260</v>
      </c>
      <c r="E93" s="57">
        <v>0</v>
      </c>
      <c r="F93" s="25"/>
      <c r="G93" s="25"/>
      <c r="H93" s="25"/>
    </row>
    <row r="94" spans="1:8" x14ac:dyDescent="0.25">
      <c r="A94" s="24"/>
      <c r="B94" s="26"/>
      <c r="C94" s="49"/>
      <c r="D94" s="49"/>
      <c r="E94" s="57"/>
      <c r="F94" s="25"/>
      <c r="G94" s="25"/>
      <c r="H94" s="25"/>
    </row>
    <row r="95" spans="1:8" x14ac:dyDescent="0.25">
      <c r="A95" s="24"/>
      <c r="B95" s="26"/>
      <c r="C95" s="49"/>
      <c r="D95" s="49"/>
      <c r="E95" s="57"/>
      <c r="F95" s="25"/>
      <c r="G95" s="25"/>
      <c r="H95" s="25"/>
    </row>
    <row r="96" spans="1:8" x14ac:dyDescent="0.25">
      <c r="A96" s="24" t="s">
        <v>55</v>
      </c>
      <c r="B96" s="29" t="s">
        <v>92</v>
      </c>
      <c r="C96" s="82">
        <f>SUM(C97)</f>
        <v>415.13</v>
      </c>
      <c r="D96" s="82">
        <f>SUM(D97)</f>
        <v>1450</v>
      </c>
      <c r="E96" s="58">
        <f>SUM(E97)</f>
        <v>1000</v>
      </c>
      <c r="F96" s="25">
        <v>1000</v>
      </c>
      <c r="G96" s="25">
        <v>1000</v>
      </c>
      <c r="H96" s="25"/>
    </row>
    <row r="97" spans="1:8" x14ac:dyDescent="0.25">
      <c r="A97" s="24">
        <v>3</v>
      </c>
      <c r="B97" s="37" t="s">
        <v>19</v>
      </c>
      <c r="C97" s="82">
        <f>SUM(C98+C101)</f>
        <v>415.13</v>
      </c>
      <c r="D97" s="82">
        <f>SUM(D98+D101)</f>
        <v>1450</v>
      </c>
      <c r="E97" s="58">
        <f>SUM(E98+E101)</f>
        <v>1000</v>
      </c>
      <c r="F97" s="25">
        <v>1000</v>
      </c>
      <c r="G97" s="25">
        <v>1000</v>
      </c>
      <c r="H97" s="25"/>
    </row>
    <row r="98" spans="1:8" x14ac:dyDescent="0.25">
      <c r="A98" s="24">
        <v>31</v>
      </c>
      <c r="B98" s="29" t="s">
        <v>22</v>
      </c>
      <c r="C98" s="82">
        <f>SUM(C99:C100)</f>
        <v>79.63</v>
      </c>
      <c r="D98" s="82">
        <f>SUM(D99:D100)</f>
        <v>0</v>
      </c>
      <c r="E98" s="58">
        <f>SUM(E99)</f>
        <v>0</v>
      </c>
      <c r="F98" s="25"/>
      <c r="G98" s="25"/>
      <c r="H98" s="25"/>
    </row>
    <row r="99" spans="1:8" x14ac:dyDescent="0.25">
      <c r="A99" s="39">
        <v>311</v>
      </c>
      <c r="B99" s="35" t="s">
        <v>132</v>
      </c>
      <c r="C99" s="49">
        <v>54.68</v>
      </c>
      <c r="D99" s="49">
        <v>0</v>
      </c>
      <c r="E99" s="58">
        <v>0</v>
      </c>
      <c r="F99" s="25"/>
      <c r="G99" s="25"/>
      <c r="H99" s="25"/>
    </row>
    <row r="100" spans="1:8" x14ac:dyDescent="0.25">
      <c r="A100" s="39">
        <v>313</v>
      </c>
      <c r="B100" s="35" t="s">
        <v>129</v>
      </c>
      <c r="C100" s="49">
        <v>24.95</v>
      </c>
      <c r="D100" s="49">
        <v>0</v>
      </c>
      <c r="E100" s="58">
        <v>0</v>
      </c>
      <c r="F100" s="25"/>
      <c r="G100" s="25"/>
      <c r="H100" s="25"/>
    </row>
    <row r="101" spans="1:8" x14ac:dyDescent="0.25">
      <c r="A101" s="24">
        <v>32</v>
      </c>
      <c r="B101" s="29" t="s">
        <v>130</v>
      </c>
      <c r="C101" s="82">
        <f>SUM(C102:C105)</f>
        <v>335.5</v>
      </c>
      <c r="D101" s="82">
        <f>SUM(D102:D105)</f>
        <v>1450</v>
      </c>
      <c r="E101" s="58">
        <f>SUM(E102:E105)</f>
        <v>1000</v>
      </c>
      <c r="F101" s="25">
        <v>1000</v>
      </c>
      <c r="G101" s="25">
        <v>1000</v>
      </c>
      <c r="H101" s="25"/>
    </row>
    <row r="102" spans="1:8" x14ac:dyDescent="0.25">
      <c r="A102" s="39">
        <v>321</v>
      </c>
      <c r="B102" s="26" t="s">
        <v>131</v>
      </c>
      <c r="C102" s="49">
        <v>0</v>
      </c>
      <c r="D102" s="49">
        <v>0</v>
      </c>
      <c r="E102" s="57">
        <v>0</v>
      </c>
      <c r="F102" s="25"/>
      <c r="G102" s="25"/>
      <c r="H102" s="25"/>
    </row>
    <row r="103" spans="1:8" x14ac:dyDescent="0.25">
      <c r="A103" s="39">
        <v>322</v>
      </c>
      <c r="B103" s="26" t="s">
        <v>67</v>
      </c>
      <c r="C103" s="49">
        <v>0</v>
      </c>
      <c r="D103" s="49">
        <v>0</v>
      </c>
      <c r="E103" s="57">
        <v>0</v>
      </c>
      <c r="F103" s="25"/>
      <c r="G103" s="25"/>
      <c r="H103" s="25"/>
    </row>
    <row r="104" spans="1:8" x14ac:dyDescent="0.25">
      <c r="A104" s="39">
        <v>323</v>
      </c>
      <c r="B104" s="26" t="s">
        <v>68</v>
      </c>
      <c r="C104" s="49">
        <v>0</v>
      </c>
      <c r="D104" s="49">
        <v>1450</v>
      </c>
      <c r="E104" s="57">
        <v>1000</v>
      </c>
      <c r="F104" s="25"/>
      <c r="G104" s="25"/>
      <c r="H104" s="25"/>
    </row>
    <row r="105" spans="1:8" x14ac:dyDescent="0.25">
      <c r="A105" s="39">
        <v>329</v>
      </c>
      <c r="B105" s="26" t="s">
        <v>115</v>
      </c>
      <c r="C105" s="49">
        <v>335.5</v>
      </c>
      <c r="D105" s="49">
        <v>0</v>
      </c>
      <c r="E105" s="57">
        <v>0</v>
      </c>
      <c r="F105" s="25"/>
      <c r="G105" s="25"/>
      <c r="H105" s="25"/>
    </row>
    <row r="106" spans="1:8" ht="21.75" customHeight="1" x14ac:dyDescent="0.25">
      <c r="A106" s="24"/>
      <c r="B106" s="26"/>
      <c r="C106" s="82"/>
      <c r="D106" s="49"/>
      <c r="E106" s="57"/>
      <c r="F106" s="25"/>
      <c r="G106" s="25"/>
      <c r="H106" s="25"/>
    </row>
    <row r="107" spans="1:8" x14ac:dyDescent="0.25">
      <c r="A107" s="24" t="s">
        <v>133</v>
      </c>
      <c r="B107" s="37" t="s">
        <v>134</v>
      </c>
      <c r="C107" s="82">
        <f t="shared" ref="C107:D109" si="4">SUM(C108)</f>
        <v>0</v>
      </c>
      <c r="D107" s="82">
        <f t="shared" si="4"/>
        <v>10562.22</v>
      </c>
      <c r="E107" s="58">
        <f>SUM(E108)</f>
        <v>10000</v>
      </c>
      <c r="F107" s="25">
        <v>10000</v>
      </c>
      <c r="G107" s="25">
        <v>10000</v>
      </c>
      <c r="H107" s="25"/>
    </row>
    <row r="108" spans="1:8" x14ac:dyDescent="0.25">
      <c r="A108" s="24" t="s">
        <v>55</v>
      </c>
      <c r="B108" s="37" t="s">
        <v>93</v>
      </c>
      <c r="C108" s="82">
        <f t="shared" si="4"/>
        <v>0</v>
      </c>
      <c r="D108" s="82">
        <f t="shared" si="4"/>
        <v>10562.22</v>
      </c>
      <c r="E108" s="58">
        <f>SUM(E109)</f>
        <v>10000</v>
      </c>
      <c r="F108" s="25">
        <v>10000</v>
      </c>
      <c r="G108" s="25">
        <v>10000</v>
      </c>
      <c r="H108" s="25"/>
    </row>
    <row r="109" spans="1:8" x14ac:dyDescent="0.25">
      <c r="A109" s="24">
        <v>3</v>
      </c>
      <c r="B109" s="37" t="s">
        <v>19</v>
      </c>
      <c r="C109" s="82">
        <f t="shared" si="4"/>
        <v>0</v>
      </c>
      <c r="D109" s="82">
        <f t="shared" si="4"/>
        <v>10562.22</v>
      </c>
      <c r="E109" s="58">
        <f>SUM(E110)</f>
        <v>10000</v>
      </c>
      <c r="F109" s="25">
        <v>10000</v>
      </c>
      <c r="G109" s="25">
        <v>10000</v>
      </c>
      <c r="H109" s="27"/>
    </row>
    <row r="110" spans="1:8" x14ac:dyDescent="0.25">
      <c r="A110" s="24">
        <v>32</v>
      </c>
      <c r="B110" s="37" t="s">
        <v>30</v>
      </c>
      <c r="C110" s="82">
        <f>SUM(C111:C112)</f>
        <v>0</v>
      </c>
      <c r="D110" s="82">
        <f>SUM(D111:D112)</f>
        <v>10562.22</v>
      </c>
      <c r="E110" s="58">
        <f>SUM(E111:E112)</f>
        <v>10000</v>
      </c>
      <c r="F110" s="25">
        <v>10000</v>
      </c>
      <c r="G110" s="25">
        <v>10000</v>
      </c>
      <c r="H110" s="27"/>
    </row>
    <row r="111" spans="1:8" x14ac:dyDescent="0.25">
      <c r="A111" s="39">
        <v>323</v>
      </c>
      <c r="B111" s="26" t="s">
        <v>68</v>
      </c>
      <c r="C111" s="49">
        <v>0</v>
      </c>
      <c r="D111" s="49">
        <v>2130.2199999999998</v>
      </c>
      <c r="E111" s="57">
        <v>2000</v>
      </c>
      <c r="F111" s="27"/>
      <c r="G111" s="27"/>
      <c r="H111" s="25"/>
    </row>
    <row r="112" spans="1:8" x14ac:dyDescent="0.25">
      <c r="A112" s="39">
        <v>329</v>
      </c>
      <c r="B112" s="26" t="s">
        <v>115</v>
      </c>
      <c r="C112" s="49">
        <v>0</v>
      </c>
      <c r="D112" s="49">
        <v>8432</v>
      </c>
      <c r="E112" s="57">
        <v>8000</v>
      </c>
      <c r="F112" s="27"/>
      <c r="G112" s="27"/>
      <c r="H112" s="25"/>
    </row>
    <row r="113" spans="1:8" x14ac:dyDescent="0.25">
      <c r="A113" s="24"/>
      <c r="B113" s="26"/>
      <c r="C113" s="49"/>
      <c r="D113" s="49"/>
      <c r="E113" s="57"/>
      <c r="F113" s="27"/>
      <c r="G113" s="27"/>
      <c r="H113" s="25"/>
    </row>
    <row r="114" spans="1:8" x14ac:dyDescent="0.25">
      <c r="A114" s="24"/>
      <c r="B114" s="37"/>
      <c r="C114" s="82"/>
      <c r="D114" s="49"/>
      <c r="E114" s="57"/>
      <c r="F114" s="25"/>
      <c r="G114" s="25"/>
      <c r="H114" s="25"/>
    </row>
    <row r="115" spans="1:8" x14ac:dyDescent="0.25">
      <c r="A115" s="30" t="s">
        <v>135</v>
      </c>
      <c r="B115" s="29" t="s">
        <v>136</v>
      </c>
      <c r="C115" s="82">
        <f t="shared" ref="C115:D117" si="5">SUM(C116)</f>
        <v>248.73000000000002</v>
      </c>
      <c r="D115" s="82">
        <f t="shared" si="5"/>
        <v>1000</v>
      </c>
      <c r="E115" s="58">
        <f>SUM(E116)</f>
        <v>1000</v>
      </c>
      <c r="F115" s="25">
        <v>1000</v>
      </c>
      <c r="G115" s="25">
        <v>1000</v>
      </c>
      <c r="H115" s="25"/>
    </row>
    <row r="116" spans="1:8" x14ac:dyDescent="0.25">
      <c r="A116" s="24" t="s">
        <v>79</v>
      </c>
      <c r="B116" s="37" t="s">
        <v>137</v>
      </c>
      <c r="C116" s="82">
        <f t="shared" si="5"/>
        <v>248.73000000000002</v>
      </c>
      <c r="D116" s="82">
        <f t="shared" si="5"/>
        <v>1000</v>
      </c>
      <c r="E116" s="58">
        <f>SUM(E117)</f>
        <v>1000</v>
      </c>
      <c r="F116" s="25">
        <v>1000</v>
      </c>
      <c r="G116" s="25">
        <v>1000</v>
      </c>
      <c r="H116" s="25"/>
    </row>
    <row r="117" spans="1:8" x14ac:dyDescent="0.25">
      <c r="A117" s="24">
        <v>3</v>
      </c>
      <c r="B117" s="37" t="s">
        <v>19</v>
      </c>
      <c r="C117" s="82">
        <f t="shared" si="5"/>
        <v>248.73000000000002</v>
      </c>
      <c r="D117" s="82">
        <f t="shared" si="5"/>
        <v>1000</v>
      </c>
      <c r="E117" s="58">
        <f>SUM(E118)</f>
        <v>1000</v>
      </c>
      <c r="F117" s="25">
        <v>1000</v>
      </c>
      <c r="G117" s="25">
        <v>1000</v>
      </c>
      <c r="H117" s="25"/>
    </row>
    <row r="118" spans="1:8" x14ac:dyDescent="0.25">
      <c r="A118" s="24">
        <v>32</v>
      </c>
      <c r="B118" s="37" t="s">
        <v>30</v>
      </c>
      <c r="C118" s="82">
        <f>SUM(C119:C121)</f>
        <v>248.73000000000002</v>
      </c>
      <c r="D118" s="82">
        <f>SUM(D119:D121)</f>
        <v>1000</v>
      </c>
      <c r="E118" s="58">
        <f>SUM(E119:E121)</f>
        <v>1000</v>
      </c>
      <c r="F118" s="25">
        <v>1000</v>
      </c>
      <c r="G118" s="25">
        <v>1000</v>
      </c>
      <c r="H118" s="25"/>
    </row>
    <row r="119" spans="1:8" x14ac:dyDescent="0.25">
      <c r="A119" s="39">
        <v>322</v>
      </c>
      <c r="B119" s="26" t="s">
        <v>67</v>
      </c>
      <c r="C119" s="49">
        <v>52.96</v>
      </c>
      <c r="D119" s="82">
        <v>0</v>
      </c>
      <c r="E119" s="57">
        <v>500</v>
      </c>
      <c r="F119" s="25"/>
      <c r="G119" s="25"/>
      <c r="H119" s="25"/>
    </row>
    <row r="120" spans="1:8" x14ac:dyDescent="0.25">
      <c r="A120" s="39">
        <v>323</v>
      </c>
      <c r="B120" s="26" t="s">
        <v>68</v>
      </c>
      <c r="C120" s="49">
        <v>195.77</v>
      </c>
      <c r="D120" s="82">
        <v>0</v>
      </c>
      <c r="E120" s="57">
        <v>250</v>
      </c>
      <c r="F120" s="25"/>
      <c r="G120" s="25"/>
      <c r="H120" s="25"/>
    </row>
    <row r="121" spans="1:8" x14ac:dyDescent="0.25">
      <c r="A121" s="39">
        <v>329</v>
      </c>
      <c r="B121" s="26" t="s">
        <v>138</v>
      </c>
      <c r="C121" s="49">
        <v>0</v>
      </c>
      <c r="D121" s="82">
        <v>1000</v>
      </c>
      <c r="E121" s="57">
        <v>250</v>
      </c>
      <c r="F121" s="25"/>
      <c r="G121" s="25"/>
      <c r="H121" s="25"/>
    </row>
    <row r="122" spans="1:8" x14ac:dyDescent="0.25">
      <c r="A122" s="24"/>
      <c r="B122" s="37"/>
      <c r="C122" s="82"/>
      <c r="D122" s="82"/>
      <c r="E122" s="58"/>
      <c r="F122" s="25"/>
      <c r="G122" s="25"/>
      <c r="H122" s="25"/>
    </row>
    <row r="123" spans="1:8" x14ac:dyDescent="0.25">
      <c r="A123" s="24"/>
      <c r="B123" s="37"/>
      <c r="C123" s="82"/>
      <c r="D123" s="82"/>
      <c r="E123" s="58"/>
      <c r="F123" s="25"/>
      <c r="G123" s="25"/>
      <c r="H123" s="25"/>
    </row>
    <row r="124" spans="1:8" x14ac:dyDescent="0.25">
      <c r="A124" s="30" t="s">
        <v>139</v>
      </c>
      <c r="B124" s="29" t="s">
        <v>140</v>
      </c>
      <c r="C124" s="82">
        <f>SUM(C125)</f>
        <v>517.73</v>
      </c>
      <c r="D124" s="82">
        <v>0</v>
      </c>
      <c r="E124" s="58">
        <f>SUM(E125)</f>
        <v>1000</v>
      </c>
      <c r="F124" s="25">
        <v>1000</v>
      </c>
      <c r="G124" s="25">
        <v>1000</v>
      </c>
      <c r="H124" s="25"/>
    </row>
    <row r="125" spans="1:8" x14ac:dyDescent="0.25">
      <c r="A125" s="24" t="s">
        <v>79</v>
      </c>
      <c r="B125" s="37" t="s">
        <v>137</v>
      </c>
      <c r="C125" s="82">
        <f>SUM(C126)</f>
        <v>517.73</v>
      </c>
      <c r="D125" s="82">
        <v>0</v>
      </c>
      <c r="E125" s="58">
        <f>SUM(E126)</f>
        <v>1000</v>
      </c>
      <c r="F125" s="25">
        <v>1000</v>
      </c>
      <c r="G125" s="25">
        <v>1000</v>
      </c>
      <c r="H125" s="25"/>
    </row>
    <row r="126" spans="1:8" x14ac:dyDescent="0.25">
      <c r="A126" s="24">
        <v>3</v>
      </c>
      <c r="B126" s="37" t="s">
        <v>19</v>
      </c>
      <c r="C126" s="82">
        <f>SUM(C127)</f>
        <v>517.73</v>
      </c>
      <c r="D126" s="82">
        <v>0</v>
      </c>
      <c r="E126" s="58">
        <f>SUM(E127)</f>
        <v>1000</v>
      </c>
      <c r="F126" s="25">
        <v>1000</v>
      </c>
      <c r="G126" s="25">
        <v>1000</v>
      </c>
      <c r="H126" s="25"/>
    </row>
    <row r="127" spans="1:8" x14ac:dyDescent="0.25">
      <c r="A127" s="24">
        <v>32</v>
      </c>
      <c r="B127" s="37" t="s">
        <v>30</v>
      </c>
      <c r="C127" s="82">
        <f>SUM(C128:C130)</f>
        <v>517.73</v>
      </c>
      <c r="D127" s="82">
        <v>0</v>
      </c>
      <c r="E127" s="58">
        <f>SUM(E128:E130)</f>
        <v>1000</v>
      </c>
      <c r="F127" s="25">
        <v>1000</v>
      </c>
      <c r="G127" s="25">
        <v>1000</v>
      </c>
      <c r="H127" s="25"/>
    </row>
    <row r="128" spans="1:8" x14ac:dyDescent="0.25">
      <c r="A128" s="39">
        <v>321</v>
      </c>
      <c r="B128" s="26" t="s">
        <v>66</v>
      </c>
      <c r="C128" s="49">
        <v>26.55</v>
      </c>
      <c r="D128" s="49">
        <v>0</v>
      </c>
      <c r="E128" s="57">
        <v>0</v>
      </c>
      <c r="F128" s="25"/>
      <c r="G128" s="25"/>
      <c r="H128" s="25"/>
    </row>
    <row r="129" spans="1:8" x14ac:dyDescent="0.25">
      <c r="A129" s="39">
        <v>322</v>
      </c>
      <c r="B129" s="26" t="s">
        <v>67</v>
      </c>
      <c r="C129" s="49">
        <v>26.65</v>
      </c>
      <c r="D129" s="49">
        <v>0</v>
      </c>
      <c r="E129" s="57">
        <v>500</v>
      </c>
      <c r="F129" s="25"/>
      <c r="G129" s="25"/>
      <c r="H129" s="25"/>
    </row>
    <row r="130" spans="1:8" x14ac:dyDescent="0.25">
      <c r="A130" s="39">
        <v>323</v>
      </c>
      <c r="B130" s="26" t="s">
        <v>68</v>
      </c>
      <c r="C130" s="49">
        <v>464.53</v>
      </c>
      <c r="D130" s="49">
        <v>0</v>
      </c>
      <c r="E130" s="57">
        <v>500</v>
      </c>
      <c r="F130" s="25"/>
      <c r="G130" s="25"/>
      <c r="H130" s="25"/>
    </row>
    <row r="131" spans="1:8" x14ac:dyDescent="0.25">
      <c r="A131" s="24"/>
      <c r="B131" s="37"/>
      <c r="C131" s="82"/>
      <c r="D131" s="82"/>
      <c r="E131" s="58"/>
      <c r="F131" s="25"/>
      <c r="G131" s="25"/>
      <c r="H131" s="25"/>
    </row>
    <row r="132" spans="1:8" x14ac:dyDescent="0.25">
      <c r="A132" s="30"/>
      <c r="B132" s="33"/>
      <c r="C132" s="82"/>
      <c r="D132" s="82"/>
      <c r="E132" s="58"/>
      <c r="F132" s="25"/>
      <c r="G132" s="25"/>
      <c r="H132" s="25"/>
    </row>
    <row r="133" spans="1:8" ht="26.25" x14ac:dyDescent="0.25">
      <c r="A133" s="30" t="s">
        <v>94</v>
      </c>
      <c r="B133" s="29" t="s">
        <v>95</v>
      </c>
      <c r="C133" s="92">
        <v>0</v>
      </c>
      <c r="D133" s="92">
        <f>SUM(D134+D140)</f>
        <v>7465.6</v>
      </c>
      <c r="E133" s="60">
        <f>SUM(E134+E140)</f>
        <v>7465.6</v>
      </c>
      <c r="F133" s="25">
        <v>7465.6</v>
      </c>
      <c r="G133" s="25">
        <f>SUM(F133)</f>
        <v>7465.6</v>
      </c>
      <c r="H133" s="25"/>
    </row>
    <row r="134" spans="1:8" x14ac:dyDescent="0.25">
      <c r="A134" s="30" t="s">
        <v>79</v>
      </c>
      <c r="B134" s="29" t="s">
        <v>162</v>
      </c>
      <c r="C134" s="91">
        <v>0</v>
      </c>
      <c r="D134" s="92">
        <f>SUM(D135)</f>
        <v>3070.4</v>
      </c>
      <c r="E134" s="60">
        <f>SUM(E135)</f>
        <v>3070.4</v>
      </c>
      <c r="F134" s="25">
        <v>3070.4</v>
      </c>
      <c r="G134" s="25">
        <f>SUM(F134)</f>
        <v>3070.4</v>
      </c>
      <c r="H134" s="27"/>
    </row>
    <row r="135" spans="1:8" x14ac:dyDescent="0.25">
      <c r="A135" s="28">
        <v>3</v>
      </c>
      <c r="B135" s="44" t="s">
        <v>19</v>
      </c>
      <c r="C135" s="92">
        <v>0</v>
      </c>
      <c r="D135" s="92">
        <f>SUM(D136)</f>
        <v>3070.4</v>
      </c>
      <c r="E135" s="60">
        <f>SUM(E137)</f>
        <v>3070.4</v>
      </c>
      <c r="F135" s="25">
        <v>3070.4</v>
      </c>
      <c r="G135" s="25">
        <f>SUM(F135)</f>
        <v>3070.4</v>
      </c>
      <c r="H135" s="27"/>
    </row>
    <row r="136" spans="1:8" x14ac:dyDescent="0.25">
      <c r="A136" s="28">
        <v>37</v>
      </c>
      <c r="B136" s="29" t="s">
        <v>163</v>
      </c>
      <c r="C136" s="92">
        <v>0</v>
      </c>
      <c r="D136" s="92">
        <f>SUM(D137)</f>
        <v>3070.4</v>
      </c>
      <c r="E136" s="60">
        <f>SUM(E137)</f>
        <v>3070.4</v>
      </c>
      <c r="F136" s="25">
        <v>3070.4</v>
      </c>
      <c r="G136" s="25">
        <f>SUM(F136)</f>
        <v>3070.4</v>
      </c>
      <c r="H136" s="27"/>
    </row>
    <row r="137" spans="1:8" x14ac:dyDescent="0.25">
      <c r="A137" s="34">
        <v>372</v>
      </c>
      <c r="B137" s="35" t="s">
        <v>163</v>
      </c>
      <c r="C137" s="91">
        <v>0</v>
      </c>
      <c r="D137" s="91">
        <v>3070.4</v>
      </c>
      <c r="E137" s="59">
        <v>3070.4</v>
      </c>
      <c r="F137" s="25"/>
      <c r="G137" s="25"/>
      <c r="H137" s="27"/>
    </row>
    <row r="138" spans="1:8" x14ac:dyDescent="0.25">
      <c r="A138" s="34"/>
      <c r="B138" s="29"/>
      <c r="C138" s="91"/>
      <c r="D138" s="91"/>
      <c r="E138" s="60"/>
      <c r="F138" s="25"/>
      <c r="G138" s="25"/>
      <c r="H138" s="27"/>
    </row>
    <row r="139" spans="1:8" x14ac:dyDescent="0.25">
      <c r="A139" s="34"/>
      <c r="B139" s="29"/>
      <c r="C139" s="91"/>
      <c r="D139" s="91"/>
      <c r="E139" s="60"/>
      <c r="F139" s="25"/>
      <c r="G139" s="25"/>
      <c r="H139" s="27"/>
    </row>
    <row r="140" spans="1:8" x14ac:dyDescent="0.25">
      <c r="A140" s="30" t="s">
        <v>79</v>
      </c>
      <c r="B140" s="29" t="s">
        <v>188</v>
      </c>
      <c r="C140" s="92">
        <v>0</v>
      </c>
      <c r="D140" s="92">
        <f t="shared" ref="D140:E142" si="6">SUM(D141)</f>
        <v>4395.2</v>
      </c>
      <c r="E140" s="60">
        <f t="shared" si="6"/>
        <v>4395.2</v>
      </c>
      <c r="F140" s="25">
        <v>4395.2</v>
      </c>
      <c r="G140" s="25">
        <v>4395.2</v>
      </c>
      <c r="H140" s="27"/>
    </row>
    <row r="141" spans="1:8" x14ac:dyDescent="0.25">
      <c r="A141" s="28">
        <v>3</v>
      </c>
      <c r="B141" s="44" t="s">
        <v>19</v>
      </c>
      <c r="C141" s="92">
        <v>0</v>
      </c>
      <c r="D141" s="92">
        <f t="shared" si="6"/>
        <v>4395.2</v>
      </c>
      <c r="E141" s="60">
        <f t="shared" si="6"/>
        <v>4395.2</v>
      </c>
      <c r="F141" s="25">
        <v>4395.2</v>
      </c>
      <c r="G141" s="25">
        <v>4395.2</v>
      </c>
      <c r="H141" s="27"/>
    </row>
    <row r="142" spans="1:8" x14ac:dyDescent="0.25">
      <c r="A142" s="28">
        <v>37</v>
      </c>
      <c r="B142" s="29" t="s">
        <v>163</v>
      </c>
      <c r="C142" s="92">
        <v>0</v>
      </c>
      <c r="D142" s="92">
        <f t="shared" si="6"/>
        <v>4395.2</v>
      </c>
      <c r="E142" s="60">
        <f t="shared" si="6"/>
        <v>4395.2</v>
      </c>
      <c r="F142" s="25">
        <v>4395.2</v>
      </c>
      <c r="G142" s="25">
        <v>4395.2</v>
      </c>
      <c r="H142" s="27"/>
    </row>
    <row r="143" spans="1:8" x14ac:dyDescent="0.25">
      <c r="A143" s="34">
        <v>372</v>
      </c>
      <c r="B143" s="35" t="s">
        <v>163</v>
      </c>
      <c r="C143" s="91">
        <v>0</v>
      </c>
      <c r="D143" s="91">
        <v>4395.2</v>
      </c>
      <c r="E143" s="59">
        <v>4395.2</v>
      </c>
      <c r="F143" s="25"/>
      <c r="G143" s="25"/>
      <c r="H143" s="27"/>
    </row>
    <row r="144" spans="1:8" x14ac:dyDescent="0.25">
      <c r="A144" s="34"/>
      <c r="B144" s="35"/>
      <c r="C144" s="91"/>
      <c r="D144" s="91"/>
      <c r="E144" s="60"/>
      <c r="F144" s="25"/>
      <c r="G144" s="25"/>
      <c r="H144" s="27"/>
    </row>
    <row r="145" spans="1:8" x14ac:dyDescent="0.25">
      <c r="A145" s="67"/>
      <c r="B145" s="66"/>
      <c r="C145" s="100"/>
      <c r="D145" s="82"/>
      <c r="E145" s="58"/>
      <c r="F145" s="25"/>
      <c r="G145" s="25"/>
      <c r="H145" s="25"/>
    </row>
    <row r="146" spans="1:8" x14ac:dyDescent="0.25">
      <c r="A146" s="30" t="s">
        <v>97</v>
      </c>
      <c r="B146" s="29" t="s">
        <v>141</v>
      </c>
      <c r="C146" s="82">
        <f>SUM(C147)</f>
        <v>1257.94</v>
      </c>
      <c r="D146" s="82">
        <f>SUM(D147)</f>
        <v>5000</v>
      </c>
      <c r="E146" s="58">
        <f>SUM(E147)</f>
        <v>8000</v>
      </c>
      <c r="F146" s="25">
        <f t="shared" ref="F146:G149" si="7">SUM(E146)</f>
        <v>8000</v>
      </c>
      <c r="G146" s="25">
        <f t="shared" si="7"/>
        <v>8000</v>
      </c>
      <c r="H146" s="25"/>
    </row>
    <row r="147" spans="1:8" x14ac:dyDescent="0.25">
      <c r="A147" s="30" t="s">
        <v>79</v>
      </c>
      <c r="B147" s="44" t="s">
        <v>142</v>
      </c>
      <c r="C147" s="82">
        <f>SUM(C148)</f>
        <v>1257.94</v>
      </c>
      <c r="D147" s="82">
        <f>SUM(D148+D154)</f>
        <v>5000</v>
      </c>
      <c r="E147" s="58">
        <f>SUM(E148+E154)</f>
        <v>8000</v>
      </c>
      <c r="F147" s="25">
        <f t="shared" si="7"/>
        <v>8000</v>
      </c>
      <c r="G147" s="25">
        <f t="shared" si="7"/>
        <v>8000</v>
      </c>
      <c r="H147" s="27"/>
    </row>
    <row r="148" spans="1:8" x14ac:dyDescent="0.25">
      <c r="A148" s="68">
        <v>3</v>
      </c>
      <c r="B148" s="44" t="s">
        <v>19</v>
      </c>
      <c r="C148" s="82">
        <f>SUM(C149)</f>
        <v>1257.94</v>
      </c>
      <c r="D148" s="82">
        <f>SUM(D149)</f>
        <v>3200</v>
      </c>
      <c r="E148" s="58">
        <f>SUM(E149)</f>
        <v>8000</v>
      </c>
      <c r="F148" s="25">
        <f t="shared" si="7"/>
        <v>8000</v>
      </c>
      <c r="G148" s="25">
        <f t="shared" si="7"/>
        <v>8000</v>
      </c>
      <c r="H148" s="27"/>
    </row>
    <row r="149" spans="1:8" x14ac:dyDescent="0.25">
      <c r="A149" s="68">
        <v>32</v>
      </c>
      <c r="B149" s="44" t="s">
        <v>30</v>
      </c>
      <c r="C149" s="82">
        <f>SUM(C150:C153)</f>
        <v>1257.94</v>
      </c>
      <c r="D149" s="82">
        <f>SUM(D150:D153)</f>
        <v>3200</v>
      </c>
      <c r="E149" s="58">
        <f>SUM(E150:E153)</f>
        <v>8000</v>
      </c>
      <c r="F149" s="25">
        <f t="shared" si="7"/>
        <v>8000</v>
      </c>
      <c r="G149" s="25">
        <f t="shared" si="7"/>
        <v>8000</v>
      </c>
      <c r="H149" s="27"/>
    </row>
    <row r="150" spans="1:8" x14ac:dyDescent="0.25">
      <c r="A150" s="39">
        <v>321</v>
      </c>
      <c r="B150" s="26" t="s">
        <v>131</v>
      </c>
      <c r="C150" s="91">
        <v>0</v>
      </c>
      <c r="D150" s="91">
        <v>650</v>
      </c>
      <c r="E150" s="59">
        <v>3000</v>
      </c>
      <c r="F150" s="36"/>
      <c r="G150" s="36"/>
      <c r="H150" s="27"/>
    </row>
    <row r="151" spans="1:8" x14ac:dyDescent="0.25">
      <c r="A151" s="39">
        <v>322</v>
      </c>
      <c r="B151" s="26" t="s">
        <v>67</v>
      </c>
      <c r="C151" s="91">
        <v>38.53</v>
      </c>
      <c r="D151" s="91">
        <v>600</v>
      </c>
      <c r="E151" s="59">
        <v>2000</v>
      </c>
      <c r="F151" s="36"/>
      <c r="G151" s="36"/>
      <c r="H151" s="27"/>
    </row>
    <row r="152" spans="1:8" x14ac:dyDescent="0.25">
      <c r="A152" s="39">
        <v>323</v>
      </c>
      <c r="B152" s="26" t="s">
        <v>68</v>
      </c>
      <c r="C152" s="49">
        <v>973.85</v>
      </c>
      <c r="D152" s="49">
        <v>1950</v>
      </c>
      <c r="E152" s="57">
        <v>3000</v>
      </c>
      <c r="F152" s="27"/>
      <c r="G152" s="27"/>
      <c r="H152" s="27"/>
    </row>
    <row r="153" spans="1:8" x14ac:dyDescent="0.25">
      <c r="A153" s="39">
        <v>329</v>
      </c>
      <c r="B153" s="26" t="s">
        <v>91</v>
      </c>
      <c r="C153" s="49">
        <v>245.56</v>
      </c>
      <c r="D153" s="49">
        <v>0</v>
      </c>
      <c r="E153" s="57">
        <v>0</v>
      </c>
      <c r="F153" s="27"/>
      <c r="G153" s="27"/>
      <c r="H153" s="27"/>
    </row>
    <row r="154" spans="1:8" x14ac:dyDescent="0.25">
      <c r="A154" s="24">
        <v>4</v>
      </c>
      <c r="B154" s="70" t="s">
        <v>117</v>
      </c>
      <c r="C154" s="82">
        <v>0</v>
      </c>
      <c r="D154" s="82">
        <f>SUM(D155)</f>
        <v>1800</v>
      </c>
      <c r="E154" s="58">
        <f>SUM(E155)</f>
        <v>0</v>
      </c>
      <c r="F154" s="25">
        <v>0</v>
      </c>
      <c r="G154" s="25">
        <v>0</v>
      </c>
      <c r="H154" s="27"/>
    </row>
    <row r="155" spans="1:8" x14ac:dyDescent="0.25">
      <c r="A155" s="24">
        <v>42</v>
      </c>
      <c r="B155" s="37" t="s">
        <v>118</v>
      </c>
      <c r="C155" s="82">
        <v>0</v>
      </c>
      <c r="D155" s="82">
        <f>SUM(D156)</f>
        <v>1800</v>
      </c>
      <c r="E155" s="58">
        <f>SUM(E156)</f>
        <v>0</v>
      </c>
      <c r="F155" s="25">
        <v>0</v>
      </c>
      <c r="G155" s="25">
        <v>0</v>
      </c>
      <c r="H155" s="27"/>
    </row>
    <row r="156" spans="1:8" x14ac:dyDescent="0.25">
      <c r="A156" s="39">
        <v>422</v>
      </c>
      <c r="B156" s="26" t="s">
        <v>118</v>
      </c>
      <c r="C156" s="49">
        <v>0</v>
      </c>
      <c r="D156" s="49">
        <v>1800</v>
      </c>
      <c r="E156" s="57">
        <v>0</v>
      </c>
      <c r="F156" s="27"/>
      <c r="G156" s="27"/>
      <c r="H156" s="27"/>
    </row>
    <row r="157" spans="1:8" x14ac:dyDescent="0.25">
      <c r="A157" s="24"/>
      <c r="B157" s="37"/>
      <c r="C157" s="82"/>
      <c r="D157" s="82"/>
      <c r="E157" s="58"/>
      <c r="F157" s="27"/>
      <c r="G157" s="27"/>
      <c r="H157" s="25"/>
    </row>
    <row r="158" spans="1:8" x14ac:dyDescent="0.25">
      <c r="A158" s="45" t="s">
        <v>143</v>
      </c>
      <c r="B158" s="37" t="s">
        <v>144</v>
      </c>
      <c r="C158" s="82">
        <v>0</v>
      </c>
      <c r="D158" s="82">
        <v>0</v>
      </c>
      <c r="E158" s="58">
        <f>SUM(E159)</f>
        <v>300</v>
      </c>
      <c r="F158" s="82">
        <v>300</v>
      </c>
      <c r="G158" s="82">
        <v>300</v>
      </c>
      <c r="H158" s="25"/>
    </row>
    <row r="159" spans="1:8" x14ac:dyDescent="0.25">
      <c r="A159" s="24" t="s">
        <v>79</v>
      </c>
      <c r="B159" s="37" t="s">
        <v>145</v>
      </c>
      <c r="C159" s="82">
        <f>SUM(C162:C163)</f>
        <v>0</v>
      </c>
      <c r="D159" s="82">
        <v>0</v>
      </c>
      <c r="E159" s="58">
        <f>SUM(E162)</f>
        <v>300</v>
      </c>
      <c r="F159" s="82">
        <v>300</v>
      </c>
      <c r="G159" s="82">
        <v>300</v>
      </c>
      <c r="H159" s="25"/>
    </row>
    <row r="160" spans="1:8" x14ac:dyDescent="0.25">
      <c r="A160" s="24">
        <v>3</v>
      </c>
      <c r="B160" s="44" t="s">
        <v>19</v>
      </c>
      <c r="C160" s="82">
        <v>0</v>
      </c>
      <c r="D160" s="82">
        <v>0</v>
      </c>
      <c r="E160" s="58">
        <f>SUM(E161)</f>
        <v>300</v>
      </c>
      <c r="F160" s="82">
        <v>300</v>
      </c>
      <c r="G160" s="82">
        <v>300</v>
      </c>
      <c r="H160" s="25"/>
    </row>
    <row r="161" spans="1:8" x14ac:dyDescent="0.25">
      <c r="A161" s="24">
        <v>32</v>
      </c>
      <c r="B161" s="44" t="s">
        <v>30</v>
      </c>
      <c r="C161" s="82">
        <v>0</v>
      </c>
      <c r="D161" s="82">
        <v>0</v>
      </c>
      <c r="E161" s="58">
        <f>SUM(E162)</f>
        <v>300</v>
      </c>
      <c r="F161" s="82">
        <v>300</v>
      </c>
      <c r="G161" s="82">
        <v>300</v>
      </c>
      <c r="H161" s="25"/>
    </row>
    <row r="162" spans="1:8" x14ac:dyDescent="0.25">
      <c r="A162" s="39">
        <v>321</v>
      </c>
      <c r="B162" s="26" t="s">
        <v>96</v>
      </c>
      <c r="C162" s="49">
        <v>0</v>
      </c>
      <c r="D162" s="49">
        <v>0</v>
      </c>
      <c r="E162" s="57">
        <v>300</v>
      </c>
      <c r="F162" s="27"/>
      <c r="G162" s="27"/>
      <c r="H162" s="27"/>
    </row>
    <row r="163" spans="1:8" x14ac:dyDescent="0.25">
      <c r="A163" s="39">
        <v>324</v>
      </c>
      <c r="B163" s="26" t="s">
        <v>146</v>
      </c>
      <c r="C163" s="49">
        <v>0</v>
      </c>
      <c r="D163" s="49">
        <v>0</v>
      </c>
      <c r="E163" s="57">
        <v>0</v>
      </c>
      <c r="F163" s="27"/>
      <c r="G163" s="27"/>
      <c r="H163" s="27"/>
    </row>
    <row r="164" spans="1:8" x14ac:dyDescent="0.25">
      <c r="A164" s="30"/>
      <c r="B164" s="29"/>
      <c r="C164" s="82"/>
      <c r="D164" s="82"/>
      <c r="E164" s="58"/>
      <c r="F164" s="25"/>
      <c r="G164" s="25"/>
      <c r="H164" s="46"/>
    </row>
    <row r="165" spans="1:8" x14ac:dyDescent="0.25">
      <c r="A165" s="24"/>
      <c r="B165" s="37"/>
      <c r="C165" s="82"/>
      <c r="D165" s="82"/>
      <c r="E165" s="58"/>
      <c r="F165" s="25"/>
      <c r="G165" s="25"/>
      <c r="H165" s="25"/>
    </row>
    <row r="166" spans="1:8" x14ac:dyDescent="0.25">
      <c r="A166" s="47"/>
      <c r="B166" s="48"/>
      <c r="C166" s="49"/>
      <c r="D166" s="49"/>
      <c r="E166" s="57"/>
      <c r="F166" s="49"/>
      <c r="G166" s="49"/>
      <c r="H166" s="49"/>
    </row>
    <row r="167" spans="1:8" x14ac:dyDescent="0.25">
      <c r="A167" s="30" t="s">
        <v>98</v>
      </c>
      <c r="B167" s="29" t="s">
        <v>99</v>
      </c>
      <c r="C167" s="82">
        <f>SUM(C169)</f>
        <v>1532.79</v>
      </c>
      <c r="D167" s="82">
        <f t="shared" ref="D167:E169" si="8">SUM(D168)</f>
        <v>1327.23</v>
      </c>
      <c r="E167" s="58">
        <f t="shared" si="8"/>
        <v>1600</v>
      </c>
      <c r="F167" s="25">
        <v>1600</v>
      </c>
      <c r="G167" s="25">
        <v>1600</v>
      </c>
      <c r="H167" s="25"/>
    </row>
    <row r="168" spans="1:8" x14ac:dyDescent="0.25">
      <c r="A168" s="45">
        <v>11001</v>
      </c>
      <c r="B168" s="37" t="s">
        <v>51</v>
      </c>
      <c r="C168" s="82">
        <f>SUM(C169)</f>
        <v>1532.79</v>
      </c>
      <c r="D168" s="82">
        <f t="shared" si="8"/>
        <v>1327.23</v>
      </c>
      <c r="E168" s="58">
        <f t="shared" si="8"/>
        <v>1600</v>
      </c>
      <c r="F168" s="25">
        <v>1600</v>
      </c>
      <c r="G168" s="25">
        <v>1600</v>
      </c>
      <c r="H168" s="27"/>
    </row>
    <row r="169" spans="1:8" x14ac:dyDescent="0.25">
      <c r="A169" s="24">
        <v>3</v>
      </c>
      <c r="B169" s="37" t="s">
        <v>19</v>
      </c>
      <c r="C169" s="82">
        <f>SUM(C170)</f>
        <v>1532.79</v>
      </c>
      <c r="D169" s="82">
        <f t="shared" si="8"/>
        <v>1327.23</v>
      </c>
      <c r="E169" s="58">
        <f t="shared" si="8"/>
        <v>1600</v>
      </c>
      <c r="F169" s="25">
        <v>1600</v>
      </c>
      <c r="G169" s="25">
        <v>1600</v>
      </c>
      <c r="H169" s="27"/>
    </row>
    <row r="170" spans="1:8" x14ac:dyDescent="0.25">
      <c r="A170" s="24">
        <v>32</v>
      </c>
      <c r="B170" s="37" t="s">
        <v>30</v>
      </c>
      <c r="C170" s="82">
        <f>SUM(C171:C174)</f>
        <v>1532.79</v>
      </c>
      <c r="D170" s="82">
        <f>SUM(D171:D174)</f>
        <v>1327.23</v>
      </c>
      <c r="E170" s="58">
        <f>SUM(E171:E174)</f>
        <v>1600</v>
      </c>
      <c r="F170" s="25">
        <v>1600</v>
      </c>
      <c r="G170" s="25">
        <v>1600</v>
      </c>
      <c r="H170" s="27"/>
    </row>
    <row r="171" spans="1:8" x14ac:dyDescent="0.25">
      <c r="A171" s="39">
        <v>321</v>
      </c>
      <c r="B171" s="26" t="s">
        <v>96</v>
      </c>
      <c r="C171" s="49">
        <v>26.55</v>
      </c>
      <c r="D171" s="49">
        <v>0</v>
      </c>
      <c r="E171" s="57">
        <v>300</v>
      </c>
      <c r="F171" s="27"/>
      <c r="G171" s="27"/>
      <c r="H171" s="27"/>
    </row>
    <row r="172" spans="1:8" x14ac:dyDescent="0.25">
      <c r="A172" s="39">
        <v>322</v>
      </c>
      <c r="B172" s="26" t="s">
        <v>90</v>
      </c>
      <c r="C172" s="49">
        <v>0</v>
      </c>
      <c r="D172" s="49">
        <v>131.43</v>
      </c>
      <c r="E172" s="57">
        <v>500</v>
      </c>
      <c r="F172" s="27"/>
      <c r="G172" s="27"/>
      <c r="H172" s="27"/>
    </row>
    <row r="173" spans="1:8" x14ac:dyDescent="0.25">
      <c r="A173" s="39">
        <v>323</v>
      </c>
      <c r="B173" s="26" t="s">
        <v>100</v>
      </c>
      <c r="C173" s="49">
        <v>1385.29</v>
      </c>
      <c r="D173" s="49">
        <v>1169.3</v>
      </c>
      <c r="E173" s="57">
        <v>500</v>
      </c>
      <c r="F173" s="27"/>
      <c r="G173" s="27"/>
      <c r="H173" s="27"/>
    </row>
    <row r="174" spans="1:8" x14ac:dyDescent="0.25">
      <c r="A174" s="39">
        <v>329</v>
      </c>
      <c r="B174" s="26" t="s">
        <v>147</v>
      </c>
      <c r="C174" s="49">
        <v>120.95</v>
      </c>
      <c r="D174" s="49">
        <v>26.5</v>
      </c>
      <c r="E174" s="57">
        <v>300</v>
      </c>
      <c r="F174" s="27"/>
      <c r="G174" s="27"/>
      <c r="H174" s="27"/>
    </row>
    <row r="175" spans="1:8" x14ac:dyDescent="0.25">
      <c r="A175" s="39"/>
      <c r="B175" s="26"/>
      <c r="C175" s="49"/>
      <c r="D175" s="49"/>
      <c r="E175" s="57"/>
      <c r="F175" s="27"/>
      <c r="G175" s="27"/>
      <c r="H175" s="27"/>
    </row>
    <row r="176" spans="1:8" x14ac:dyDescent="0.25">
      <c r="A176" s="24"/>
      <c r="B176" s="37"/>
      <c r="C176" s="82"/>
      <c r="D176" s="82"/>
      <c r="E176" s="58"/>
      <c r="F176" s="27"/>
      <c r="G176" s="27"/>
      <c r="H176" s="27"/>
    </row>
    <row r="177" spans="1:8" ht="26.25" x14ac:dyDescent="0.25">
      <c r="A177" s="62">
        <v>2302</v>
      </c>
      <c r="B177" s="63" t="s">
        <v>127</v>
      </c>
      <c r="C177" s="213">
        <v>0</v>
      </c>
      <c r="D177" s="213">
        <f>SUM(D178+D185)</f>
        <v>518.54</v>
      </c>
      <c r="E177" s="71">
        <f>SUM(E178+E185)</f>
        <v>600</v>
      </c>
      <c r="F177" s="111">
        <v>600</v>
      </c>
      <c r="G177" s="111">
        <v>600</v>
      </c>
      <c r="H177" s="27"/>
    </row>
    <row r="178" spans="1:8" x14ac:dyDescent="0.25">
      <c r="A178" s="30" t="s">
        <v>164</v>
      </c>
      <c r="B178" s="29" t="s">
        <v>165</v>
      </c>
      <c r="C178" s="82">
        <v>0</v>
      </c>
      <c r="D178" s="82">
        <f t="shared" ref="D178:E181" si="9">SUM(D179)</f>
        <v>300</v>
      </c>
      <c r="E178" s="58">
        <f t="shared" si="9"/>
        <v>300</v>
      </c>
      <c r="F178" s="25">
        <v>300</v>
      </c>
      <c r="G178" s="25">
        <v>300</v>
      </c>
      <c r="H178" s="27"/>
    </row>
    <row r="179" spans="1:8" ht="26.25" x14ac:dyDescent="0.25">
      <c r="A179" s="45" t="s">
        <v>79</v>
      </c>
      <c r="B179" s="37" t="s">
        <v>168</v>
      </c>
      <c r="C179" s="82">
        <v>0</v>
      </c>
      <c r="D179" s="82">
        <f t="shared" si="9"/>
        <v>300</v>
      </c>
      <c r="E179" s="58">
        <f t="shared" si="9"/>
        <v>300</v>
      </c>
      <c r="F179" s="25">
        <v>300</v>
      </c>
      <c r="G179" s="25">
        <v>300</v>
      </c>
      <c r="H179" s="27"/>
    </row>
    <row r="180" spans="1:8" x14ac:dyDescent="0.25">
      <c r="A180" s="24">
        <v>4</v>
      </c>
      <c r="B180" s="70" t="s">
        <v>117</v>
      </c>
      <c r="C180" s="82">
        <v>0</v>
      </c>
      <c r="D180" s="82">
        <f t="shared" si="9"/>
        <v>300</v>
      </c>
      <c r="E180" s="58">
        <f t="shared" si="9"/>
        <v>300</v>
      </c>
      <c r="F180" s="25">
        <v>300</v>
      </c>
      <c r="G180" s="25">
        <v>300</v>
      </c>
      <c r="H180" s="27"/>
    </row>
    <row r="181" spans="1:8" x14ac:dyDescent="0.25">
      <c r="A181" s="24">
        <v>42</v>
      </c>
      <c r="B181" s="70" t="s">
        <v>158</v>
      </c>
      <c r="C181" s="82">
        <v>0</v>
      </c>
      <c r="D181" s="82">
        <f t="shared" si="9"/>
        <v>300</v>
      </c>
      <c r="E181" s="58">
        <f t="shared" si="9"/>
        <v>300</v>
      </c>
      <c r="F181" s="25">
        <v>300</v>
      </c>
      <c r="G181" s="25">
        <v>300</v>
      </c>
      <c r="H181" s="27"/>
    </row>
    <row r="182" spans="1:8" x14ac:dyDescent="0.25">
      <c r="A182" s="39">
        <v>424</v>
      </c>
      <c r="B182" s="26" t="s">
        <v>119</v>
      </c>
      <c r="C182" s="49">
        <v>0</v>
      </c>
      <c r="D182" s="49">
        <v>300</v>
      </c>
      <c r="E182" s="57">
        <v>300</v>
      </c>
      <c r="F182" s="27"/>
      <c r="G182" s="27"/>
      <c r="H182" s="27"/>
    </row>
    <row r="183" spans="1:8" x14ac:dyDescent="0.25">
      <c r="A183" s="39"/>
      <c r="B183" s="26"/>
      <c r="C183" s="49"/>
      <c r="D183" s="49"/>
      <c r="E183" s="57"/>
      <c r="F183" s="27"/>
      <c r="G183" s="27"/>
      <c r="H183" s="27"/>
    </row>
    <row r="184" spans="1:8" x14ac:dyDescent="0.25">
      <c r="A184" s="39"/>
      <c r="B184" s="26"/>
      <c r="C184" s="49"/>
      <c r="D184" s="49"/>
      <c r="E184" s="57"/>
      <c r="F184" s="27"/>
      <c r="G184" s="27"/>
      <c r="H184" s="27"/>
    </row>
    <row r="185" spans="1:8" x14ac:dyDescent="0.25">
      <c r="A185" s="45" t="s">
        <v>166</v>
      </c>
      <c r="B185" s="37" t="s">
        <v>167</v>
      </c>
      <c r="C185" s="82">
        <v>0</v>
      </c>
      <c r="D185" s="82">
        <v>218.54</v>
      </c>
      <c r="E185" s="58">
        <f>SUM(E186)</f>
        <v>300</v>
      </c>
      <c r="F185" s="25">
        <v>300</v>
      </c>
      <c r="G185" s="25">
        <v>300</v>
      </c>
      <c r="H185" s="25"/>
    </row>
    <row r="186" spans="1:8" ht="26.25" x14ac:dyDescent="0.25">
      <c r="A186" s="45" t="s">
        <v>79</v>
      </c>
      <c r="B186" s="37" t="s">
        <v>169</v>
      </c>
      <c r="C186" s="82">
        <v>0</v>
      </c>
      <c r="D186" s="82">
        <v>218.54</v>
      </c>
      <c r="E186" s="58">
        <f>SUM(E187)</f>
        <v>300</v>
      </c>
      <c r="F186" s="25">
        <v>300</v>
      </c>
      <c r="G186" s="25">
        <v>300</v>
      </c>
      <c r="H186" s="25"/>
    </row>
    <row r="187" spans="1:8" x14ac:dyDescent="0.25">
      <c r="A187" s="24">
        <v>3</v>
      </c>
      <c r="B187" s="70" t="s">
        <v>19</v>
      </c>
      <c r="C187" s="82">
        <v>0</v>
      </c>
      <c r="D187" s="82">
        <v>218.54</v>
      </c>
      <c r="E187" s="58">
        <v>300</v>
      </c>
      <c r="F187" s="25">
        <v>300</v>
      </c>
      <c r="G187" s="25">
        <v>300</v>
      </c>
      <c r="H187" s="25"/>
    </row>
    <row r="188" spans="1:8" x14ac:dyDescent="0.25">
      <c r="A188" s="24">
        <v>38</v>
      </c>
      <c r="B188" s="37" t="s">
        <v>170</v>
      </c>
      <c r="C188" s="82">
        <v>0</v>
      </c>
      <c r="D188" s="82">
        <v>218.54</v>
      </c>
      <c r="E188" s="58">
        <v>300</v>
      </c>
      <c r="F188" s="25">
        <v>300</v>
      </c>
      <c r="G188" s="25">
        <v>300</v>
      </c>
      <c r="H188" s="25"/>
    </row>
    <row r="189" spans="1:8" x14ac:dyDescent="0.25">
      <c r="A189" s="39">
        <v>381</v>
      </c>
      <c r="B189" s="26" t="s">
        <v>170</v>
      </c>
      <c r="C189" s="49">
        <v>0</v>
      </c>
      <c r="D189" s="49">
        <v>218.54</v>
      </c>
      <c r="E189" s="57">
        <v>300</v>
      </c>
      <c r="F189" s="25"/>
      <c r="G189" s="25"/>
      <c r="H189" s="25"/>
    </row>
    <row r="190" spans="1:8" x14ac:dyDescent="0.25">
      <c r="A190" s="39"/>
      <c r="B190" s="26"/>
      <c r="C190" s="49"/>
      <c r="D190" s="49"/>
      <c r="E190" s="57"/>
      <c r="F190" s="27"/>
      <c r="G190" s="27"/>
      <c r="H190" s="27"/>
    </row>
    <row r="191" spans="1:8" x14ac:dyDescent="0.25">
      <c r="A191" s="39"/>
      <c r="B191" s="26"/>
      <c r="C191" s="49"/>
      <c r="D191" s="49"/>
      <c r="E191" s="57"/>
      <c r="F191" s="25"/>
      <c r="G191" s="25"/>
      <c r="H191" s="27"/>
    </row>
    <row r="192" spans="1:8" ht="21.75" customHeight="1" x14ac:dyDescent="0.25">
      <c r="A192" s="69">
        <v>2402</v>
      </c>
      <c r="B192" s="63" t="s">
        <v>101</v>
      </c>
      <c r="C192" s="213">
        <f>SUM(C200)</f>
        <v>3359.55</v>
      </c>
      <c r="D192" s="213">
        <f>SUM(D193)</f>
        <v>5000</v>
      </c>
      <c r="E192" s="71">
        <f>SUM(E193+E200)</f>
        <v>0</v>
      </c>
      <c r="F192" s="25">
        <v>0</v>
      </c>
      <c r="G192" s="25">
        <v>0</v>
      </c>
      <c r="H192" s="25"/>
    </row>
    <row r="193" spans="1:8" x14ac:dyDescent="0.25">
      <c r="A193" s="45" t="s">
        <v>171</v>
      </c>
      <c r="B193" s="37" t="s">
        <v>172</v>
      </c>
      <c r="C193" s="82">
        <v>0</v>
      </c>
      <c r="D193" s="82">
        <f>SUM(D194)</f>
        <v>5000</v>
      </c>
      <c r="E193" s="58">
        <f>SUM(E194)</f>
        <v>0</v>
      </c>
      <c r="F193" s="25">
        <v>0</v>
      </c>
      <c r="G193" s="25">
        <v>0</v>
      </c>
      <c r="H193" s="25"/>
    </row>
    <row r="194" spans="1:8" ht="26.25" x14ac:dyDescent="0.25">
      <c r="A194" s="45" t="s">
        <v>79</v>
      </c>
      <c r="B194" s="37" t="s">
        <v>173</v>
      </c>
      <c r="C194" s="82">
        <v>0</v>
      </c>
      <c r="D194" s="82">
        <f>SUM(D195)</f>
        <v>5000</v>
      </c>
      <c r="E194" s="58">
        <f>SUM(E195)</f>
        <v>0</v>
      </c>
      <c r="F194" s="25">
        <v>0</v>
      </c>
      <c r="G194" s="25">
        <v>0</v>
      </c>
      <c r="H194" s="27"/>
    </row>
    <row r="195" spans="1:8" x14ac:dyDescent="0.25">
      <c r="A195" s="24">
        <v>3</v>
      </c>
      <c r="B195" s="70" t="s">
        <v>19</v>
      </c>
      <c r="C195" s="82">
        <v>0</v>
      </c>
      <c r="D195" s="82">
        <f>SUM(D196)</f>
        <v>5000</v>
      </c>
      <c r="E195" s="58">
        <f>SUM(E196)</f>
        <v>0</v>
      </c>
      <c r="F195" s="25">
        <v>0</v>
      </c>
      <c r="G195" s="25">
        <v>0</v>
      </c>
      <c r="H195" s="27"/>
    </row>
    <row r="196" spans="1:8" x14ac:dyDescent="0.25">
      <c r="A196" s="24">
        <v>32</v>
      </c>
      <c r="B196" s="70" t="s">
        <v>30</v>
      </c>
      <c r="C196" s="82">
        <v>0</v>
      </c>
      <c r="D196" s="82">
        <f>SUM(D197)</f>
        <v>5000</v>
      </c>
      <c r="E196" s="58">
        <f>SUM(E197)</f>
        <v>0</v>
      </c>
      <c r="F196" s="25">
        <v>0</v>
      </c>
      <c r="G196" s="25">
        <v>0</v>
      </c>
      <c r="H196" s="27"/>
    </row>
    <row r="197" spans="1:8" x14ac:dyDescent="0.25">
      <c r="A197" s="39">
        <v>323</v>
      </c>
      <c r="B197" s="26" t="s">
        <v>68</v>
      </c>
      <c r="C197" s="49">
        <v>0</v>
      </c>
      <c r="D197" s="49">
        <v>5000</v>
      </c>
      <c r="E197" s="57">
        <v>0</v>
      </c>
      <c r="F197" s="27"/>
      <c r="G197" s="27"/>
      <c r="H197" s="27"/>
    </row>
    <row r="198" spans="1:8" ht="21.75" customHeight="1" x14ac:dyDescent="0.25">
      <c r="A198" s="69"/>
      <c r="B198" s="63"/>
      <c r="C198" s="82"/>
      <c r="D198" s="82"/>
      <c r="E198" s="57"/>
      <c r="F198" s="27"/>
      <c r="G198" s="27"/>
      <c r="H198" s="25"/>
    </row>
    <row r="199" spans="1:8" ht="21.75" customHeight="1" x14ac:dyDescent="0.25">
      <c r="A199" s="69"/>
      <c r="B199" s="63"/>
      <c r="C199" s="82"/>
      <c r="D199" s="82"/>
      <c r="E199" s="57"/>
      <c r="F199" s="27"/>
      <c r="G199" s="27"/>
      <c r="H199" s="25"/>
    </row>
    <row r="200" spans="1:8" ht="26.25" x14ac:dyDescent="0.25">
      <c r="A200" s="45" t="s">
        <v>148</v>
      </c>
      <c r="B200" s="37" t="s">
        <v>102</v>
      </c>
      <c r="C200" s="82">
        <f>SUM(C201)</f>
        <v>3359.55</v>
      </c>
      <c r="D200" s="82">
        <v>0</v>
      </c>
      <c r="E200" s="58">
        <v>0</v>
      </c>
      <c r="F200" s="25">
        <v>0</v>
      </c>
      <c r="G200" s="25">
        <v>0</v>
      </c>
      <c r="H200" s="25"/>
    </row>
    <row r="201" spans="1:8" x14ac:dyDescent="0.25">
      <c r="A201" s="45" t="s">
        <v>79</v>
      </c>
      <c r="B201" s="37" t="s">
        <v>149</v>
      </c>
      <c r="C201" s="82">
        <f>SUM(C202)</f>
        <v>3359.55</v>
      </c>
      <c r="D201" s="82">
        <v>0</v>
      </c>
      <c r="E201" s="58">
        <v>0</v>
      </c>
      <c r="F201" s="25">
        <v>0</v>
      </c>
      <c r="G201" s="25">
        <v>0</v>
      </c>
      <c r="H201" s="27"/>
    </row>
    <row r="202" spans="1:8" x14ac:dyDescent="0.25">
      <c r="A202" s="24">
        <v>3</v>
      </c>
      <c r="B202" s="70" t="s">
        <v>19</v>
      </c>
      <c r="C202" s="82">
        <f>SUM(C203)</f>
        <v>3359.55</v>
      </c>
      <c r="D202" s="82">
        <v>0</v>
      </c>
      <c r="E202" s="58">
        <v>0</v>
      </c>
      <c r="F202" s="25">
        <v>0</v>
      </c>
      <c r="G202" s="25">
        <v>0</v>
      </c>
      <c r="H202" s="27"/>
    </row>
    <row r="203" spans="1:8" x14ac:dyDescent="0.25">
      <c r="A203" s="24">
        <v>32</v>
      </c>
      <c r="B203" s="70" t="s">
        <v>30</v>
      </c>
      <c r="C203" s="82">
        <f>SUM(C204)</f>
        <v>3359.55</v>
      </c>
      <c r="D203" s="82">
        <v>0</v>
      </c>
      <c r="E203" s="58">
        <v>0</v>
      </c>
      <c r="F203" s="25">
        <v>0</v>
      </c>
      <c r="G203" s="25">
        <v>0</v>
      </c>
      <c r="H203" s="27"/>
    </row>
    <row r="204" spans="1:8" x14ac:dyDescent="0.25">
      <c r="A204" s="39">
        <v>323</v>
      </c>
      <c r="B204" s="26" t="s">
        <v>68</v>
      </c>
      <c r="C204" s="49">
        <v>3359.55</v>
      </c>
      <c r="D204" s="82">
        <v>0</v>
      </c>
      <c r="E204" s="57">
        <v>0</v>
      </c>
      <c r="F204" s="27"/>
      <c r="G204" s="27"/>
      <c r="H204" s="27"/>
    </row>
    <row r="205" spans="1:8" x14ac:dyDescent="0.25">
      <c r="A205" s="39"/>
      <c r="B205" s="26"/>
      <c r="C205" s="49"/>
      <c r="D205" s="49"/>
      <c r="E205" s="57"/>
      <c r="F205" s="27"/>
      <c r="G205" s="27"/>
      <c r="H205" s="27"/>
    </row>
    <row r="206" spans="1:8" x14ac:dyDescent="0.25">
      <c r="A206" s="28"/>
      <c r="B206" s="29"/>
      <c r="C206" s="82"/>
      <c r="D206" s="82"/>
      <c r="E206" s="57"/>
      <c r="F206" s="25"/>
      <c r="G206" s="25"/>
      <c r="H206" s="27"/>
    </row>
    <row r="207" spans="1:8" x14ac:dyDescent="0.25">
      <c r="A207" s="69">
        <v>2404</v>
      </c>
      <c r="B207" s="63" t="s">
        <v>150</v>
      </c>
      <c r="C207" s="213">
        <f>SUM(C208)</f>
        <v>246277.43000000002</v>
      </c>
      <c r="D207" s="213">
        <f>SUM(D208)</f>
        <v>1481.65</v>
      </c>
      <c r="E207" s="71">
        <f>SUM(E208+E214+E220)</f>
        <v>0</v>
      </c>
      <c r="F207" s="25">
        <v>0</v>
      </c>
      <c r="G207" s="25">
        <v>0</v>
      </c>
      <c r="H207" s="27"/>
    </row>
    <row r="208" spans="1:8" x14ac:dyDescent="0.25">
      <c r="A208" s="45" t="s">
        <v>151</v>
      </c>
      <c r="B208" s="37" t="s">
        <v>152</v>
      </c>
      <c r="C208" s="82">
        <f>SUM(C214+C220)</f>
        <v>246277.43000000002</v>
      </c>
      <c r="D208" s="82">
        <f t="shared" ref="D208:E211" si="10">SUM(D209)</f>
        <v>1481.65</v>
      </c>
      <c r="E208" s="58">
        <f t="shared" si="10"/>
        <v>0</v>
      </c>
      <c r="F208" s="25">
        <v>0</v>
      </c>
      <c r="G208" s="25">
        <v>0</v>
      </c>
      <c r="H208" s="27"/>
    </row>
    <row r="209" spans="1:8" x14ac:dyDescent="0.25">
      <c r="A209" s="45" t="s">
        <v>79</v>
      </c>
      <c r="B209" s="37" t="s">
        <v>121</v>
      </c>
      <c r="C209" s="82">
        <v>0</v>
      </c>
      <c r="D209" s="82">
        <f t="shared" si="10"/>
        <v>1481.65</v>
      </c>
      <c r="E209" s="58">
        <f t="shared" si="10"/>
        <v>0</v>
      </c>
      <c r="F209" s="25">
        <v>0</v>
      </c>
      <c r="G209" s="25">
        <v>0</v>
      </c>
      <c r="H209" s="27"/>
    </row>
    <row r="210" spans="1:8" x14ac:dyDescent="0.25">
      <c r="A210" s="24">
        <v>4</v>
      </c>
      <c r="B210" s="70" t="s">
        <v>117</v>
      </c>
      <c r="C210" s="82">
        <v>0</v>
      </c>
      <c r="D210" s="82">
        <f t="shared" si="10"/>
        <v>1481.65</v>
      </c>
      <c r="E210" s="58">
        <f t="shared" si="10"/>
        <v>0</v>
      </c>
      <c r="F210" s="25">
        <v>0</v>
      </c>
      <c r="G210" s="25">
        <v>0</v>
      </c>
      <c r="H210" s="27"/>
    </row>
    <row r="211" spans="1:8" x14ac:dyDescent="0.25">
      <c r="A211" s="24">
        <v>45</v>
      </c>
      <c r="B211" s="70" t="s">
        <v>153</v>
      </c>
      <c r="C211" s="82">
        <v>0</v>
      </c>
      <c r="D211" s="82">
        <f t="shared" si="10"/>
        <v>1481.65</v>
      </c>
      <c r="E211" s="58">
        <f t="shared" si="10"/>
        <v>0</v>
      </c>
      <c r="F211" s="25">
        <v>0</v>
      </c>
      <c r="G211" s="25">
        <v>0</v>
      </c>
      <c r="H211" s="27"/>
    </row>
    <row r="212" spans="1:8" x14ac:dyDescent="0.25">
      <c r="A212" s="39">
        <v>451</v>
      </c>
      <c r="B212" s="26" t="s">
        <v>153</v>
      </c>
      <c r="C212" s="49">
        <v>0</v>
      </c>
      <c r="D212" s="49">
        <v>1481.65</v>
      </c>
      <c r="E212" s="57">
        <v>0</v>
      </c>
      <c r="F212" s="27"/>
      <c r="G212" s="27"/>
      <c r="H212" s="27"/>
    </row>
    <row r="213" spans="1:8" x14ac:dyDescent="0.25">
      <c r="A213" s="45"/>
      <c r="B213" s="37"/>
      <c r="C213" s="82"/>
      <c r="D213" s="82"/>
      <c r="E213" s="57"/>
      <c r="F213" s="27"/>
      <c r="G213" s="27"/>
      <c r="H213" s="27"/>
    </row>
    <row r="214" spans="1:8" x14ac:dyDescent="0.25">
      <c r="A214" s="45" t="s">
        <v>79</v>
      </c>
      <c r="B214" s="37" t="s">
        <v>93</v>
      </c>
      <c r="C214" s="82">
        <f>SUM(C215)</f>
        <v>229449.45</v>
      </c>
      <c r="D214" s="82">
        <v>0</v>
      </c>
      <c r="E214" s="58">
        <f>SUM(E215)</f>
        <v>0</v>
      </c>
      <c r="F214" s="25">
        <v>0</v>
      </c>
      <c r="G214" s="25">
        <v>0</v>
      </c>
      <c r="H214" s="27"/>
    </row>
    <row r="215" spans="1:8" x14ac:dyDescent="0.25">
      <c r="A215" s="24">
        <v>4</v>
      </c>
      <c r="B215" s="70" t="s">
        <v>117</v>
      </c>
      <c r="C215" s="82">
        <f>SUM(C216)</f>
        <v>229449.45</v>
      </c>
      <c r="D215" s="82">
        <v>0</v>
      </c>
      <c r="E215" s="58">
        <f>SUM(E216)</f>
        <v>0</v>
      </c>
      <c r="F215" s="25">
        <v>0</v>
      </c>
      <c r="G215" s="25">
        <v>0</v>
      </c>
      <c r="H215" s="27"/>
    </row>
    <row r="216" spans="1:8" x14ac:dyDescent="0.25">
      <c r="A216" s="24">
        <v>45</v>
      </c>
      <c r="B216" s="70" t="s">
        <v>153</v>
      </c>
      <c r="C216" s="82">
        <f>SUM(C217)</f>
        <v>229449.45</v>
      </c>
      <c r="D216" s="82">
        <v>0</v>
      </c>
      <c r="E216" s="58">
        <f>SUM(E217)</f>
        <v>0</v>
      </c>
      <c r="F216" s="25">
        <v>0</v>
      </c>
      <c r="G216" s="25">
        <v>0</v>
      </c>
      <c r="H216" s="27"/>
    </row>
    <row r="217" spans="1:8" x14ac:dyDescent="0.25">
      <c r="A217" s="39">
        <v>451</v>
      </c>
      <c r="B217" s="26" t="s">
        <v>153</v>
      </c>
      <c r="C217" s="49">
        <v>229449.45</v>
      </c>
      <c r="D217" s="82">
        <v>0</v>
      </c>
      <c r="E217" s="57">
        <v>0</v>
      </c>
      <c r="F217" s="25"/>
      <c r="G217" s="25"/>
      <c r="H217" s="27"/>
    </row>
    <row r="218" spans="1:8" x14ac:dyDescent="0.25">
      <c r="A218" s="28"/>
      <c r="B218" s="29"/>
      <c r="C218" s="82"/>
      <c r="D218" s="82"/>
      <c r="E218" s="57"/>
      <c r="F218" s="25"/>
      <c r="G218" s="25"/>
      <c r="H218" s="27"/>
    </row>
    <row r="219" spans="1:8" x14ac:dyDescent="0.25">
      <c r="A219" s="28"/>
      <c r="B219" s="29"/>
      <c r="C219" s="82"/>
      <c r="D219" s="82"/>
      <c r="E219" s="57"/>
      <c r="F219" s="25"/>
      <c r="G219" s="25"/>
      <c r="H219" s="27"/>
    </row>
    <row r="220" spans="1:8" ht="26.25" x14ac:dyDescent="0.25">
      <c r="A220" s="30" t="s">
        <v>79</v>
      </c>
      <c r="B220" s="44" t="s">
        <v>154</v>
      </c>
      <c r="C220" s="82">
        <f>SUM(C221)</f>
        <v>16827.98</v>
      </c>
      <c r="D220" s="82">
        <v>0</v>
      </c>
      <c r="E220" s="58">
        <f>SUM(E221)</f>
        <v>0</v>
      </c>
      <c r="F220" s="25">
        <v>0</v>
      </c>
      <c r="G220" s="25">
        <v>0</v>
      </c>
      <c r="H220" s="25"/>
    </row>
    <row r="221" spans="1:8" x14ac:dyDescent="0.25">
      <c r="A221" s="24">
        <v>4</v>
      </c>
      <c r="B221" s="70" t="s">
        <v>117</v>
      </c>
      <c r="C221" s="92">
        <f>SUM(C222+C224)</f>
        <v>16827.98</v>
      </c>
      <c r="D221" s="92">
        <v>0</v>
      </c>
      <c r="E221" s="58">
        <f>SUM(E222+E224)</f>
        <v>0</v>
      </c>
      <c r="F221" s="25">
        <v>0</v>
      </c>
      <c r="G221" s="25">
        <v>0</v>
      </c>
      <c r="H221" s="27"/>
    </row>
    <row r="222" spans="1:8" x14ac:dyDescent="0.25">
      <c r="A222" s="24">
        <v>41</v>
      </c>
      <c r="B222" s="29" t="s">
        <v>117</v>
      </c>
      <c r="C222" s="92">
        <f>SUM(C223)</f>
        <v>11915.88</v>
      </c>
      <c r="D222" s="92">
        <v>0</v>
      </c>
      <c r="E222" s="58">
        <f>SUM(E223)</f>
        <v>0</v>
      </c>
      <c r="F222" s="25">
        <v>0</v>
      </c>
      <c r="G222" s="25">
        <v>0</v>
      </c>
      <c r="H222" s="27"/>
    </row>
    <row r="223" spans="1:8" x14ac:dyDescent="0.25">
      <c r="A223" s="39">
        <v>412</v>
      </c>
      <c r="B223" s="35" t="s">
        <v>155</v>
      </c>
      <c r="C223" s="91">
        <v>11915.88</v>
      </c>
      <c r="D223" s="91">
        <v>0</v>
      </c>
      <c r="E223" s="57">
        <v>0</v>
      </c>
      <c r="F223" s="25"/>
      <c r="G223" s="25"/>
      <c r="H223" s="27"/>
    </row>
    <row r="224" spans="1:8" x14ac:dyDescent="0.25">
      <c r="A224" s="24">
        <v>42</v>
      </c>
      <c r="B224" s="70" t="s">
        <v>158</v>
      </c>
      <c r="C224" s="92">
        <v>4912.1000000000004</v>
      </c>
      <c r="D224" s="92">
        <v>0</v>
      </c>
      <c r="E224" s="58">
        <f>SUM(E225)</f>
        <v>0</v>
      </c>
      <c r="F224" s="25">
        <v>0</v>
      </c>
      <c r="G224" s="25">
        <v>0</v>
      </c>
      <c r="H224" s="27"/>
    </row>
    <row r="225" spans="1:8" x14ac:dyDescent="0.25">
      <c r="A225" s="39">
        <v>422</v>
      </c>
      <c r="B225" s="35" t="s">
        <v>118</v>
      </c>
      <c r="C225" s="91">
        <v>4912.1000000000004</v>
      </c>
      <c r="D225" s="91">
        <v>0</v>
      </c>
      <c r="E225" s="57">
        <v>0</v>
      </c>
      <c r="F225" s="25"/>
      <c r="G225" s="25"/>
      <c r="H225" s="27"/>
    </row>
    <row r="226" spans="1:8" x14ac:dyDescent="0.25">
      <c r="A226" s="24"/>
      <c r="B226" s="29"/>
      <c r="C226" s="92"/>
      <c r="D226" s="92"/>
      <c r="E226" s="57"/>
      <c r="F226" s="27"/>
      <c r="G226" s="27"/>
      <c r="H226" s="27"/>
    </row>
    <row r="227" spans="1:8" x14ac:dyDescent="0.25">
      <c r="A227" s="24"/>
      <c r="B227" s="29"/>
      <c r="C227" s="92"/>
      <c r="D227" s="92"/>
      <c r="E227" s="57"/>
      <c r="F227" s="25"/>
      <c r="G227" s="25"/>
      <c r="H227" s="27"/>
    </row>
    <row r="228" spans="1:8" x14ac:dyDescent="0.25">
      <c r="A228" s="69">
        <v>2406</v>
      </c>
      <c r="B228" s="63" t="s">
        <v>156</v>
      </c>
      <c r="C228" s="213">
        <v>11937.36</v>
      </c>
      <c r="D228" s="213">
        <f>SUM(D229+D242+D256)</f>
        <v>4792.1000000000004</v>
      </c>
      <c r="E228" s="71">
        <f>SUM(E229+E242+E256)</f>
        <v>4287.1000000000004</v>
      </c>
      <c r="F228" s="25">
        <v>4287.1000000000004</v>
      </c>
      <c r="G228" s="25">
        <v>4287.1000000000004</v>
      </c>
      <c r="H228" s="27"/>
    </row>
    <row r="229" spans="1:8" x14ac:dyDescent="0.25">
      <c r="A229" s="45" t="s">
        <v>103</v>
      </c>
      <c r="B229" s="37" t="s">
        <v>157</v>
      </c>
      <c r="C229" s="82">
        <f>SUM(C230+C236)</f>
        <v>11937.36</v>
      </c>
      <c r="D229" s="82">
        <f>SUM(D230)</f>
        <v>4047.1</v>
      </c>
      <c r="E229" s="58">
        <f>SUM(E230+E236)</f>
        <v>4047.1</v>
      </c>
      <c r="F229" s="25">
        <v>4047.1</v>
      </c>
      <c r="G229" s="25">
        <v>4047.1</v>
      </c>
      <c r="H229" s="27"/>
    </row>
    <row r="230" spans="1:8" x14ac:dyDescent="0.25">
      <c r="A230" s="45" t="s">
        <v>79</v>
      </c>
      <c r="B230" s="37" t="s">
        <v>93</v>
      </c>
      <c r="C230" s="82">
        <f>SUM(C231)</f>
        <v>10527.18</v>
      </c>
      <c r="D230" s="82">
        <f>SUM(D231)</f>
        <v>4047.1</v>
      </c>
      <c r="E230" s="58">
        <f>SUM(E231)</f>
        <v>4047.1</v>
      </c>
      <c r="F230" s="25">
        <v>4047.1</v>
      </c>
      <c r="G230" s="25">
        <v>4047.1</v>
      </c>
      <c r="H230" s="27"/>
    </row>
    <row r="231" spans="1:8" x14ac:dyDescent="0.25">
      <c r="A231" s="24">
        <v>4</v>
      </c>
      <c r="B231" s="70" t="s">
        <v>117</v>
      </c>
      <c r="C231" s="82">
        <f>SUM(C232)</f>
        <v>10527.18</v>
      </c>
      <c r="D231" s="82">
        <f>SUM(D232)</f>
        <v>4047.1</v>
      </c>
      <c r="E231" s="58">
        <f>SUM(E232)</f>
        <v>4047.1</v>
      </c>
      <c r="F231" s="25">
        <v>4047.1</v>
      </c>
      <c r="G231" s="25">
        <v>4047.1</v>
      </c>
      <c r="H231" s="27"/>
    </row>
    <row r="232" spans="1:8" x14ac:dyDescent="0.25">
      <c r="A232" s="24">
        <v>42</v>
      </c>
      <c r="B232" s="70" t="s">
        <v>158</v>
      </c>
      <c r="C232" s="82">
        <f>SUM(C233)</f>
        <v>10527.18</v>
      </c>
      <c r="D232" s="82">
        <f>SUM(D233)</f>
        <v>4047.1</v>
      </c>
      <c r="E232" s="58">
        <f>SUM(E233)</f>
        <v>4047.1</v>
      </c>
      <c r="F232" s="25">
        <v>4047.1</v>
      </c>
      <c r="G232" s="25">
        <v>4047.1</v>
      </c>
      <c r="H232" s="27"/>
    </row>
    <row r="233" spans="1:8" x14ac:dyDescent="0.25">
      <c r="A233" s="39">
        <v>422</v>
      </c>
      <c r="B233" s="26" t="s">
        <v>118</v>
      </c>
      <c r="C233" s="49">
        <v>10527.18</v>
      </c>
      <c r="D233" s="49">
        <v>4047.1</v>
      </c>
      <c r="E233" s="57">
        <v>4047.1</v>
      </c>
      <c r="F233" s="27"/>
      <c r="G233" s="27"/>
      <c r="H233" s="27"/>
    </row>
    <row r="234" spans="1:8" x14ac:dyDescent="0.25">
      <c r="A234" s="28"/>
      <c r="B234" s="29"/>
      <c r="C234" s="82"/>
      <c r="D234" s="82"/>
      <c r="E234" s="57"/>
      <c r="F234" s="27"/>
      <c r="G234" s="27"/>
      <c r="H234" s="27"/>
    </row>
    <row r="235" spans="1:8" x14ac:dyDescent="0.25">
      <c r="A235" s="30"/>
      <c r="B235" s="29"/>
      <c r="C235" s="82"/>
      <c r="D235" s="82"/>
      <c r="E235" s="57"/>
      <c r="F235" s="27"/>
      <c r="G235" s="27"/>
      <c r="H235" s="27"/>
    </row>
    <row r="236" spans="1:8" x14ac:dyDescent="0.25">
      <c r="A236" s="30" t="s">
        <v>79</v>
      </c>
      <c r="B236" s="29" t="s">
        <v>159</v>
      </c>
      <c r="C236" s="82">
        <f>SUM(C237)</f>
        <v>1410.18</v>
      </c>
      <c r="D236" s="82">
        <v>771</v>
      </c>
      <c r="E236" s="58">
        <f>SUM(E237)</f>
        <v>0</v>
      </c>
      <c r="F236" s="25">
        <v>0</v>
      </c>
      <c r="G236" s="25">
        <v>0</v>
      </c>
      <c r="H236" s="25"/>
    </row>
    <row r="237" spans="1:8" x14ac:dyDescent="0.25">
      <c r="A237" s="24">
        <v>4</v>
      </c>
      <c r="B237" s="70" t="s">
        <v>117</v>
      </c>
      <c r="C237" s="92">
        <f>SUM(C238)</f>
        <v>1410.18</v>
      </c>
      <c r="D237" s="92">
        <v>771</v>
      </c>
      <c r="E237" s="58">
        <f>SUM(E238)</f>
        <v>0</v>
      </c>
      <c r="F237" s="25">
        <v>0</v>
      </c>
      <c r="G237" s="25">
        <v>0</v>
      </c>
      <c r="H237" s="27"/>
    </row>
    <row r="238" spans="1:8" x14ac:dyDescent="0.25">
      <c r="A238" s="24">
        <v>42</v>
      </c>
      <c r="B238" s="70" t="s">
        <v>158</v>
      </c>
      <c r="C238" s="92">
        <f>SUM(C239)</f>
        <v>1410.18</v>
      </c>
      <c r="D238" s="92">
        <v>771</v>
      </c>
      <c r="E238" s="58">
        <f>SUM(E239)</f>
        <v>0</v>
      </c>
      <c r="F238" s="25">
        <v>0</v>
      </c>
      <c r="G238" s="25">
        <v>0</v>
      </c>
      <c r="H238" s="27"/>
    </row>
    <row r="239" spans="1:8" x14ac:dyDescent="0.25">
      <c r="A239" s="34">
        <v>422</v>
      </c>
      <c r="B239" s="26" t="s">
        <v>118</v>
      </c>
      <c r="C239" s="49">
        <v>1410.18</v>
      </c>
      <c r="D239" s="49">
        <v>771</v>
      </c>
      <c r="E239" s="57">
        <v>0</v>
      </c>
      <c r="F239" s="27"/>
      <c r="G239" s="27"/>
      <c r="H239" s="27"/>
    </row>
    <row r="240" spans="1:8" ht="30.6" customHeight="1" x14ac:dyDescent="0.25">
      <c r="A240" s="34"/>
      <c r="B240" s="35"/>
      <c r="C240" s="49"/>
      <c r="D240" s="49"/>
      <c r="E240" s="57"/>
      <c r="F240" s="27"/>
      <c r="G240" s="27"/>
      <c r="H240" s="27"/>
    </row>
    <row r="241" spans="1:8" x14ac:dyDescent="0.25">
      <c r="A241" s="39"/>
      <c r="B241" s="26"/>
      <c r="C241" s="49"/>
      <c r="D241" s="49"/>
      <c r="E241" s="57"/>
      <c r="F241" s="27"/>
      <c r="G241" s="27"/>
      <c r="H241" s="27"/>
    </row>
    <row r="242" spans="1:8" x14ac:dyDescent="0.25">
      <c r="A242" s="45" t="s">
        <v>160</v>
      </c>
      <c r="B242" s="37" t="s">
        <v>161</v>
      </c>
      <c r="C242" s="82">
        <f>SUM(C243+C249)</f>
        <v>1162.47</v>
      </c>
      <c r="D242" s="82">
        <f>SUM(D243+D249)</f>
        <v>500</v>
      </c>
      <c r="E242" s="58">
        <f>SUM(E243+E249)</f>
        <v>0</v>
      </c>
      <c r="F242" s="25">
        <v>0</v>
      </c>
      <c r="G242" s="25">
        <v>0</v>
      </c>
      <c r="H242" s="25"/>
    </row>
    <row r="243" spans="1:8" x14ac:dyDescent="0.25">
      <c r="A243" s="45" t="s">
        <v>79</v>
      </c>
      <c r="B243" s="37" t="s">
        <v>86</v>
      </c>
      <c r="C243" s="82">
        <f>SUM(C244)</f>
        <v>1162.47</v>
      </c>
      <c r="D243" s="82">
        <v>0</v>
      </c>
      <c r="E243" s="58">
        <v>0</v>
      </c>
      <c r="F243" s="25">
        <v>0</v>
      </c>
      <c r="G243" s="25">
        <v>0</v>
      </c>
      <c r="H243" s="25"/>
    </row>
    <row r="244" spans="1:8" x14ac:dyDescent="0.25">
      <c r="A244" s="24">
        <v>4</v>
      </c>
      <c r="B244" s="70" t="s">
        <v>117</v>
      </c>
      <c r="C244" s="82">
        <f>SUM(C245)</f>
        <v>1162.47</v>
      </c>
      <c r="D244" s="82">
        <v>0</v>
      </c>
      <c r="E244" s="58">
        <v>0</v>
      </c>
      <c r="F244" s="25">
        <v>0</v>
      </c>
      <c r="G244" s="25">
        <v>0</v>
      </c>
      <c r="H244" s="25"/>
    </row>
    <row r="245" spans="1:8" x14ac:dyDescent="0.25">
      <c r="A245" s="24">
        <v>42</v>
      </c>
      <c r="B245" s="70" t="s">
        <v>158</v>
      </c>
      <c r="C245" s="82">
        <f>SUM(C246)</f>
        <v>1162.47</v>
      </c>
      <c r="D245" s="82">
        <v>0</v>
      </c>
      <c r="E245" s="58">
        <v>0</v>
      </c>
      <c r="F245" s="25">
        <v>0</v>
      </c>
      <c r="G245" s="25">
        <v>0</v>
      </c>
      <c r="H245" s="25"/>
    </row>
    <row r="246" spans="1:8" x14ac:dyDescent="0.25">
      <c r="A246" s="39">
        <v>424</v>
      </c>
      <c r="B246" s="26" t="s">
        <v>119</v>
      </c>
      <c r="C246" s="49">
        <v>1162.47</v>
      </c>
      <c r="D246" s="82">
        <v>0</v>
      </c>
      <c r="E246" s="58">
        <v>0</v>
      </c>
      <c r="F246" s="25"/>
      <c r="G246" s="25"/>
      <c r="H246" s="25"/>
    </row>
    <row r="247" spans="1:8" x14ac:dyDescent="0.25">
      <c r="A247" s="39"/>
      <c r="B247" s="26"/>
      <c r="C247" s="49"/>
      <c r="D247" s="49"/>
      <c r="E247" s="57"/>
      <c r="F247" s="27"/>
      <c r="G247" s="27"/>
      <c r="H247" s="27"/>
    </row>
    <row r="248" spans="1:8" x14ac:dyDescent="0.25">
      <c r="A248" s="39"/>
      <c r="B248" s="26"/>
      <c r="C248" s="49"/>
      <c r="D248" s="49"/>
      <c r="E248" s="57"/>
      <c r="F248" s="27"/>
      <c r="G248" s="27"/>
      <c r="H248" s="27"/>
    </row>
    <row r="249" spans="1:8" x14ac:dyDescent="0.25">
      <c r="A249" s="45" t="s">
        <v>79</v>
      </c>
      <c r="B249" s="37" t="s">
        <v>93</v>
      </c>
      <c r="C249" s="82">
        <v>0</v>
      </c>
      <c r="D249" s="82">
        <v>500</v>
      </c>
      <c r="E249" s="58">
        <f>SUM(E250)</f>
        <v>0</v>
      </c>
      <c r="F249" s="25">
        <v>0</v>
      </c>
      <c r="G249" s="25">
        <v>0</v>
      </c>
      <c r="H249" s="25"/>
    </row>
    <row r="250" spans="1:8" x14ac:dyDescent="0.25">
      <c r="A250" s="24">
        <v>4</v>
      </c>
      <c r="B250" s="70" t="s">
        <v>117</v>
      </c>
      <c r="C250" s="82">
        <v>0</v>
      </c>
      <c r="D250" s="82">
        <v>500</v>
      </c>
      <c r="E250" s="58">
        <f>SUM(E251)</f>
        <v>0</v>
      </c>
      <c r="F250" s="25">
        <v>0</v>
      </c>
      <c r="G250" s="25">
        <v>0</v>
      </c>
      <c r="H250" s="25"/>
    </row>
    <row r="251" spans="1:8" x14ac:dyDescent="0.25">
      <c r="A251" s="24">
        <v>42</v>
      </c>
      <c r="B251" s="70" t="s">
        <v>158</v>
      </c>
      <c r="C251" s="82">
        <v>0</v>
      </c>
      <c r="D251" s="82">
        <v>500</v>
      </c>
      <c r="E251" s="58">
        <f>SUM(E252)</f>
        <v>0</v>
      </c>
      <c r="F251" s="25">
        <v>0</v>
      </c>
      <c r="G251" s="25">
        <v>0</v>
      </c>
      <c r="H251" s="25"/>
    </row>
    <row r="252" spans="1:8" x14ac:dyDescent="0.25">
      <c r="A252" s="39">
        <v>424</v>
      </c>
      <c r="B252" s="26" t="s">
        <v>119</v>
      </c>
      <c r="C252" s="49">
        <v>0</v>
      </c>
      <c r="D252" s="49">
        <v>500</v>
      </c>
      <c r="E252" s="57">
        <v>0</v>
      </c>
      <c r="F252" s="27"/>
      <c r="G252" s="27"/>
      <c r="H252" s="27"/>
    </row>
    <row r="253" spans="1:8" x14ac:dyDescent="0.25">
      <c r="A253" s="24"/>
      <c r="B253" s="26"/>
      <c r="C253" s="49"/>
      <c r="D253" s="49"/>
      <c r="E253" s="57"/>
      <c r="F253" s="27"/>
      <c r="G253" s="27"/>
      <c r="H253" s="27"/>
    </row>
    <row r="254" spans="1:8" x14ac:dyDescent="0.25">
      <c r="A254" s="74"/>
      <c r="B254" s="75"/>
      <c r="C254" s="105"/>
      <c r="D254" s="105"/>
      <c r="E254" s="76"/>
      <c r="F254" s="77"/>
      <c r="G254" s="77"/>
      <c r="H254" s="77"/>
    </row>
    <row r="255" spans="1:8" x14ac:dyDescent="0.25">
      <c r="A255" s="74"/>
      <c r="B255" s="75"/>
      <c r="C255" s="105"/>
      <c r="D255" s="105"/>
      <c r="E255" s="76"/>
      <c r="F255" s="112"/>
      <c r="G255" s="112"/>
      <c r="H255" s="77"/>
    </row>
    <row r="256" spans="1:8" x14ac:dyDescent="0.25">
      <c r="A256" s="45" t="s">
        <v>174</v>
      </c>
      <c r="B256" s="37" t="s">
        <v>175</v>
      </c>
      <c r="C256" s="82">
        <v>0</v>
      </c>
      <c r="D256" s="82">
        <f>SUM(D257+D263)</f>
        <v>245</v>
      </c>
      <c r="E256" s="58">
        <f>SUM(E257)</f>
        <v>240</v>
      </c>
      <c r="F256" s="25">
        <v>240</v>
      </c>
      <c r="G256" s="25">
        <v>240</v>
      </c>
      <c r="H256" s="27"/>
    </row>
    <row r="257" spans="1:8" x14ac:dyDescent="0.25">
      <c r="A257" s="45" t="s">
        <v>79</v>
      </c>
      <c r="B257" s="37" t="s">
        <v>86</v>
      </c>
      <c r="C257" s="82">
        <v>0</v>
      </c>
      <c r="D257" s="82">
        <f>SUM(D258)</f>
        <v>245</v>
      </c>
      <c r="E257" s="58">
        <f>SUM(E258)</f>
        <v>240</v>
      </c>
      <c r="F257" s="25">
        <v>240</v>
      </c>
      <c r="G257" s="25">
        <v>240</v>
      </c>
      <c r="H257" s="27"/>
    </row>
    <row r="258" spans="1:8" x14ac:dyDescent="0.25">
      <c r="A258" s="24">
        <v>4</v>
      </c>
      <c r="B258" s="70" t="s">
        <v>117</v>
      </c>
      <c r="C258" s="82">
        <v>0</v>
      </c>
      <c r="D258" s="82">
        <f>SUM(D259)</f>
        <v>245</v>
      </c>
      <c r="E258" s="58">
        <f>SUM(E259)</f>
        <v>240</v>
      </c>
      <c r="F258" s="25">
        <v>240</v>
      </c>
      <c r="G258" s="25">
        <v>240</v>
      </c>
      <c r="H258" s="27"/>
    </row>
    <row r="259" spans="1:8" x14ac:dyDescent="0.25">
      <c r="A259" s="24">
        <v>42</v>
      </c>
      <c r="B259" s="70" t="s">
        <v>158</v>
      </c>
      <c r="C259" s="82">
        <v>0</v>
      </c>
      <c r="D259" s="82">
        <f>SUM(D260)</f>
        <v>245</v>
      </c>
      <c r="E259" s="58">
        <f>SUM(E260)</f>
        <v>240</v>
      </c>
      <c r="F259" s="25">
        <v>240</v>
      </c>
      <c r="G259" s="25">
        <v>240</v>
      </c>
      <c r="H259" s="27"/>
    </row>
    <row r="260" spans="1:8" x14ac:dyDescent="0.25">
      <c r="A260" s="39">
        <v>424</v>
      </c>
      <c r="B260" s="26" t="s">
        <v>119</v>
      </c>
      <c r="C260" s="49">
        <v>0</v>
      </c>
      <c r="D260" s="49">
        <v>245</v>
      </c>
      <c r="E260" s="57">
        <v>240</v>
      </c>
      <c r="F260" s="27"/>
      <c r="G260" s="27"/>
      <c r="H260" s="27"/>
    </row>
    <row r="261" spans="1:8" x14ac:dyDescent="0.25">
      <c r="A261" s="50"/>
      <c r="B261" s="51"/>
      <c r="C261" s="106"/>
      <c r="D261" s="106"/>
      <c r="E261" s="61"/>
      <c r="F261" s="52"/>
      <c r="G261" s="52"/>
      <c r="H261" s="52"/>
    </row>
    <row r="262" spans="1:8" x14ac:dyDescent="0.25">
      <c r="A262" s="307" t="s">
        <v>104</v>
      </c>
      <c r="B262" s="308"/>
      <c r="C262" s="82">
        <v>1180083.55</v>
      </c>
      <c r="D262" s="82">
        <f>SUM(D7+D80+D177+D192+D207+D228)</f>
        <v>965651.78000000014</v>
      </c>
      <c r="E262" s="58">
        <f>SUM(E7+E80+E177+E192+E207+E228)</f>
        <v>969168.7</v>
      </c>
      <c r="F262" s="25">
        <v>1628860</v>
      </c>
      <c r="G262" s="25">
        <v>1628860</v>
      </c>
      <c r="H262" s="27"/>
    </row>
    <row r="268" spans="1:8" x14ac:dyDescent="0.25">
      <c r="E268" s="79"/>
    </row>
    <row r="270" spans="1:8" x14ac:dyDescent="0.25">
      <c r="C270" s="107"/>
    </row>
  </sheetData>
  <mergeCells count="3">
    <mergeCell ref="A262:B262"/>
    <mergeCell ref="A1:H1"/>
    <mergeCell ref="A3:H3"/>
  </mergeCells>
  <pageMargins left="0.7" right="0.7" top="0.75" bottom="0.75" header="0.3" footer="0.3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2"/>
  <sheetViews>
    <sheetView workbookViewId="0">
      <selection activeCell="O19" sqref="O19"/>
    </sheetView>
  </sheetViews>
  <sheetFormatPr defaultRowHeight="15" x14ac:dyDescent="0.25"/>
  <cols>
    <col min="1" max="1" width="12.85546875" style="80" customWidth="1"/>
    <col min="2" max="2" width="43.42578125" style="80" customWidth="1"/>
    <col min="3" max="3" width="20.7109375" style="80" customWidth="1"/>
    <col min="4" max="4" width="20.28515625" style="173" customWidth="1"/>
    <col min="5" max="5" width="20.28515625" style="80" customWidth="1"/>
    <col min="6" max="7" width="20.5703125" style="80" customWidth="1"/>
    <col min="8" max="8" width="14.7109375" style="134" customWidth="1"/>
    <col min="9" max="9" width="13.42578125" style="134" customWidth="1"/>
    <col min="10" max="16384" width="9.140625" style="80"/>
  </cols>
  <sheetData>
    <row r="1" spans="1:10" ht="42" customHeight="1" x14ac:dyDescent="0.25">
      <c r="A1" s="296" t="s">
        <v>267</v>
      </c>
      <c r="B1" s="296"/>
      <c r="C1" s="296"/>
      <c r="D1" s="296"/>
      <c r="E1" s="296"/>
      <c r="F1" s="296"/>
      <c r="G1" s="296"/>
      <c r="H1" s="296"/>
      <c r="I1" s="296"/>
      <c r="J1" s="296"/>
    </row>
    <row r="2" spans="1:10" ht="18" x14ac:dyDescent="0.25">
      <c r="A2" s="72"/>
      <c r="B2" s="72"/>
      <c r="C2" s="72"/>
      <c r="D2" s="172"/>
      <c r="E2" s="72"/>
      <c r="F2" s="72"/>
      <c r="G2" s="72"/>
      <c r="H2" s="170"/>
    </row>
    <row r="3" spans="1:10" ht="18" customHeight="1" x14ac:dyDescent="0.25">
      <c r="A3" s="296" t="s">
        <v>27</v>
      </c>
      <c r="B3" s="297"/>
      <c r="C3" s="297"/>
      <c r="D3" s="297"/>
      <c r="E3" s="297"/>
      <c r="F3" s="297"/>
      <c r="G3" s="297"/>
      <c r="H3" s="297"/>
    </row>
    <row r="4" spans="1:10" ht="18" x14ac:dyDescent="0.25">
      <c r="A4" s="72"/>
      <c r="B4" s="72"/>
      <c r="C4" s="72"/>
      <c r="D4" s="172"/>
      <c r="E4" s="72"/>
      <c r="F4" s="72"/>
      <c r="G4" s="72"/>
      <c r="H4" s="170"/>
    </row>
    <row r="5" spans="1:10" ht="25.5" x14ac:dyDescent="0.25">
      <c r="A5" s="175" t="s">
        <v>29</v>
      </c>
      <c r="B5" s="175" t="s">
        <v>36</v>
      </c>
      <c r="C5" s="176" t="s">
        <v>207</v>
      </c>
      <c r="D5" s="176" t="s">
        <v>208</v>
      </c>
      <c r="E5" s="176" t="s">
        <v>263</v>
      </c>
      <c r="F5" s="177" t="s">
        <v>245</v>
      </c>
      <c r="G5" s="177" t="s">
        <v>264</v>
      </c>
      <c r="H5" s="174" t="s">
        <v>198</v>
      </c>
      <c r="I5" s="175" t="s">
        <v>199</v>
      </c>
    </row>
    <row r="6" spans="1:10" x14ac:dyDescent="0.25">
      <c r="A6" s="178"/>
      <c r="B6" s="179"/>
      <c r="C6" s="180">
        <v>1</v>
      </c>
      <c r="D6" s="180">
        <v>2</v>
      </c>
      <c r="E6" s="180">
        <v>3</v>
      </c>
      <c r="F6" s="180">
        <v>4</v>
      </c>
      <c r="G6" s="180">
        <v>5</v>
      </c>
      <c r="H6" s="181">
        <v>6</v>
      </c>
      <c r="I6" s="182">
        <v>7</v>
      </c>
    </row>
    <row r="7" spans="1:10" ht="26.25" x14ac:dyDescent="0.25">
      <c r="A7" s="274">
        <v>2201</v>
      </c>
      <c r="B7" s="275" t="s">
        <v>62</v>
      </c>
      <c r="C7" s="276">
        <f>SUM(C8+C25+C36+C48)</f>
        <v>985638.25</v>
      </c>
      <c r="D7" s="277">
        <f>SUM(D8+D25+D36+D48)</f>
        <v>1176523.76</v>
      </c>
      <c r="E7" s="276">
        <f>SUM(E8+E25+E36+E48)</f>
        <v>1203124.49</v>
      </c>
      <c r="F7" s="278">
        <f>SUM(F8+F25+F36+F48)</f>
        <v>1203124.49</v>
      </c>
      <c r="G7" s="278">
        <f>SUM(G8+G25+G36+G48)</f>
        <v>1203124.49</v>
      </c>
      <c r="H7" s="279">
        <f>SUM(E7/C7)*100</f>
        <v>122.06552353259423</v>
      </c>
      <c r="I7" s="280">
        <f>SUM(E7/D7)*100</f>
        <v>102.260959863658</v>
      </c>
    </row>
    <row r="8" spans="1:10" x14ac:dyDescent="0.25">
      <c r="A8" s="215" t="s">
        <v>53</v>
      </c>
      <c r="B8" s="216" t="s">
        <v>54</v>
      </c>
      <c r="C8" s="217">
        <f t="shared" ref="C8:E9" si="0">SUM(C9)</f>
        <v>872049.98</v>
      </c>
      <c r="D8" s="218">
        <f t="shared" si="0"/>
        <v>1073399.27</v>
      </c>
      <c r="E8" s="217">
        <f t="shared" si="0"/>
        <v>1100000</v>
      </c>
      <c r="F8" s="217">
        <v>1100000</v>
      </c>
      <c r="G8" s="217">
        <f>SUM(G9)</f>
        <v>1100000</v>
      </c>
      <c r="H8" s="234">
        <f t="shared" ref="H8:H70" si="1">SUM(E8/C8)*100</f>
        <v>126.13955911105003</v>
      </c>
      <c r="I8" s="235">
        <f t="shared" ref="I8:I71" si="2">SUM(E8/D8)*100</f>
        <v>102.47817664344041</v>
      </c>
    </row>
    <row r="9" spans="1:10" ht="26.25" x14ac:dyDescent="0.25">
      <c r="A9" s="85" t="s">
        <v>55</v>
      </c>
      <c r="B9" s="86" t="s">
        <v>56</v>
      </c>
      <c r="C9" s="82">
        <f t="shared" si="0"/>
        <v>872049.98</v>
      </c>
      <c r="D9" s="135">
        <f t="shared" si="0"/>
        <v>1073399.27</v>
      </c>
      <c r="E9" s="82">
        <f t="shared" si="0"/>
        <v>1100000</v>
      </c>
      <c r="F9" s="82">
        <f>SUM(F10)</f>
        <v>1100000</v>
      </c>
      <c r="G9" s="82">
        <f>SUM(G10)</f>
        <v>1100000</v>
      </c>
      <c r="H9" s="113">
        <f t="shared" si="1"/>
        <v>126.13955911105003</v>
      </c>
      <c r="I9" s="171">
        <f t="shared" si="2"/>
        <v>102.47817664344041</v>
      </c>
    </row>
    <row r="10" spans="1:10" x14ac:dyDescent="0.25">
      <c r="A10" s="87">
        <v>3</v>
      </c>
      <c r="B10" s="88" t="s">
        <v>19</v>
      </c>
      <c r="C10" s="82">
        <f>SUM(C11+C15+C19+C21)</f>
        <v>872049.98</v>
      </c>
      <c r="D10" s="135">
        <f>SUM(D11+D15+D19+D21)</f>
        <v>1073399.27</v>
      </c>
      <c r="E10" s="82">
        <f>SUM(E11+E15+E19)</f>
        <v>1100000</v>
      </c>
      <c r="F10" s="82">
        <f>SUM(F11:F21)</f>
        <v>1100000</v>
      </c>
      <c r="G10" s="82">
        <f>SUM(G11:G15)</f>
        <v>1100000</v>
      </c>
      <c r="H10" s="113">
        <f t="shared" si="1"/>
        <v>126.13955911105003</v>
      </c>
      <c r="I10" s="171">
        <f t="shared" si="2"/>
        <v>102.47817664344041</v>
      </c>
    </row>
    <row r="11" spans="1:10" x14ac:dyDescent="0.25">
      <c r="A11" s="87">
        <v>31</v>
      </c>
      <c r="B11" s="88" t="s">
        <v>22</v>
      </c>
      <c r="C11" s="82">
        <v>869349.64</v>
      </c>
      <c r="D11" s="135">
        <v>1071383.27</v>
      </c>
      <c r="E11" s="82">
        <v>1097984</v>
      </c>
      <c r="F11" s="82">
        <v>1097984</v>
      </c>
      <c r="G11" s="82">
        <v>1097984</v>
      </c>
      <c r="H11" s="113">
        <f t="shared" si="1"/>
        <v>126.29947140715443</v>
      </c>
      <c r="I11" s="171">
        <f t="shared" si="2"/>
        <v>102.48283977777626</v>
      </c>
    </row>
    <row r="12" spans="1:10" hidden="1" x14ac:dyDescent="0.25">
      <c r="A12" s="89">
        <v>311</v>
      </c>
      <c r="B12" s="90" t="s">
        <v>57</v>
      </c>
      <c r="C12" s="49">
        <v>493588.94</v>
      </c>
      <c r="D12" s="136">
        <v>650000</v>
      </c>
      <c r="E12" s="49">
        <v>670000</v>
      </c>
      <c r="F12" s="49"/>
      <c r="G12" s="49"/>
      <c r="H12" s="113">
        <f t="shared" si="1"/>
        <v>135.74048073281381</v>
      </c>
      <c r="I12" s="171">
        <f t="shared" si="2"/>
        <v>103.07692307692307</v>
      </c>
    </row>
    <row r="13" spans="1:10" hidden="1" x14ac:dyDescent="0.25">
      <c r="A13" s="89">
        <v>312</v>
      </c>
      <c r="B13" s="90" t="s">
        <v>58</v>
      </c>
      <c r="C13" s="49">
        <v>25396.12</v>
      </c>
      <c r="D13" s="136">
        <v>34372.379999999997</v>
      </c>
      <c r="E13" s="49">
        <v>35000</v>
      </c>
      <c r="F13" s="49"/>
      <c r="G13" s="49"/>
      <c r="H13" s="113">
        <f t="shared" si="1"/>
        <v>137.81632784850601</v>
      </c>
      <c r="I13" s="171">
        <f t="shared" si="2"/>
        <v>101.82594280640444</v>
      </c>
    </row>
    <row r="14" spans="1:10" hidden="1" x14ac:dyDescent="0.25">
      <c r="A14" s="89">
        <v>313</v>
      </c>
      <c r="B14" s="90" t="s">
        <v>59</v>
      </c>
      <c r="C14" s="91">
        <v>225262.39</v>
      </c>
      <c r="D14" s="140">
        <v>115000</v>
      </c>
      <c r="E14" s="91">
        <v>110550</v>
      </c>
      <c r="F14" s="91"/>
      <c r="G14" s="91"/>
      <c r="H14" s="113">
        <f t="shared" si="1"/>
        <v>49.076101873908016</v>
      </c>
      <c r="I14" s="171">
        <f t="shared" si="2"/>
        <v>96.130434782608702</v>
      </c>
    </row>
    <row r="15" spans="1:10" x14ac:dyDescent="0.25">
      <c r="A15" s="87">
        <v>32</v>
      </c>
      <c r="B15" s="88" t="s">
        <v>30</v>
      </c>
      <c r="C15" s="82">
        <v>2700.34</v>
      </c>
      <c r="D15" s="135">
        <v>2016</v>
      </c>
      <c r="E15" s="82">
        <v>2016</v>
      </c>
      <c r="F15" s="82">
        <v>2016</v>
      </c>
      <c r="G15" s="82">
        <v>2016</v>
      </c>
      <c r="H15" s="113">
        <f t="shared" si="1"/>
        <v>74.657265381396414</v>
      </c>
      <c r="I15" s="171">
        <f t="shared" si="2"/>
        <v>100</v>
      </c>
    </row>
    <row r="16" spans="1:10" hidden="1" x14ac:dyDescent="0.25">
      <c r="A16" s="89">
        <v>321</v>
      </c>
      <c r="B16" s="90" t="s">
        <v>66</v>
      </c>
      <c r="C16" s="49">
        <v>0</v>
      </c>
      <c r="D16" s="136">
        <v>13272.28</v>
      </c>
      <c r="E16" s="49">
        <v>14000</v>
      </c>
      <c r="F16" s="82"/>
      <c r="G16" s="82"/>
      <c r="H16" s="113" t="e">
        <f t="shared" si="1"/>
        <v>#DIV/0!</v>
      </c>
      <c r="I16" s="171">
        <f t="shared" si="2"/>
        <v>105.48300668762263</v>
      </c>
    </row>
    <row r="17" spans="1:9" hidden="1" x14ac:dyDescent="0.25">
      <c r="A17" s="89">
        <v>323</v>
      </c>
      <c r="B17" s="90" t="s">
        <v>60</v>
      </c>
      <c r="C17" s="91">
        <v>3467.59</v>
      </c>
      <c r="D17" s="140">
        <v>1036</v>
      </c>
      <c r="E17" s="49">
        <v>0</v>
      </c>
      <c r="F17" s="91"/>
      <c r="G17" s="91"/>
      <c r="H17" s="113">
        <f t="shared" si="1"/>
        <v>0</v>
      </c>
      <c r="I17" s="171">
        <f t="shared" si="2"/>
        <v>0</v>
      </c>
    </row>
    <row r="18" spans="1:9" hidden="1" x14ac:dyDescent="0.25">
      <c r="A18" s="89">
        <v>329</v>
      </c>
      <c r="B18" s="90" t="s">
        <v>61</v>
      </c>
      <c r="C18" s="91">
        <v>1514.7</v>
      </c>
      <c r="D18" s="140">
        <v>1680</v>
      </c>
      <c r="E18" s="49">
        <v>1680</v>
      </c>
      <c r="F18" s="91"/>
      <c r="G18" s="91"/>
      <c r="H18" s="113">
        <f t="shared" si="1"/>
        <v>110.91305208952267</v>
      </c>
      <c r="I18" s="171">
        <f t="shared" si="2"/>
        <v>100</v>
      </c>
    </row>
    <row r="19" spans="1:9" x14ac:dyDescent="0.25">
      <c r="A19" s="87">
        <v>34</v>
      </c>
      <c r="B19" s="88" t="s">
        <v>109</v>
      </c>
      <c r="C19" s="92">
        <v>0</v>
      </c>
      <c r="D19" s="139">
        <v>0</v>
      </c>
      <c r="E19" s="82">
        <v>0</v>
      </c>
      <c r="F19" s="92">
        <v>0</v>
      </c>
      <c r="G19" s="92">
        <v>0</v>
      </c>
      <c r="H19" s="113">
        <v>0</v>
      </c>
      <c r="I19" s="171">
        <v>0</v>
      </c>
    </row>
    <row r="20" spans="1:9" hidden="1" x14ac:dyDescent="0.25">
      <c r="A20" s="89">
        <v>343</v>
      </c>
      <c r="B20" s="90" t="s">
        <v>105</v>
      </c>
      <c r="C20" s="91">
        <v>703.99</v>
      </c>
      <c r="D20" s="140">
        <v>0</v>
      </c>
      <c r="E20" s="49">
        <v>0</v>
      </c>
      <c r="F20" s="92"/>
      <c r="G20" s="92"/>
      <c r="H20" s="113">
        <f t="shared" si="1"/>
        <v>0</v>
      </c>
      <c r="I20" s="171" t="e">
        <f t="shared" si="2"/>
        <v>#DIV/0!</v>
      </c>
    </row>
    <row r="21" spans="1:9" x14ac:dyDescent="0.25">
      <c r="A21" s="81">
        <v>38</v>
      </c>
      <c r="B21" s="93" t="s">
        <v>110</v>
      </c>
      <c r="C21" s="82">
        <v>0</v>
      </c>
      <c r="D21" s="135">
        <v>0</v>
      </c>
      <c r="E21" s="82">
        <v>0</v>
      </c>
      <c r="F21" s="82">
        <v>0</v>
      </c>
      <c r="G21" s="82">
        <v>0</v>
      </c>
      <c r="H21" s="113">
        <v>0</v>
      </c>
      <c r="I21" s="171">
        <v>0</v>
      </c>
    </row>
    <row r="22" spans="1:9" hidden="1" x14ac:dyDescent="0.25">
      <c r="A22" s="47">
        <v>383</v>
      </c>
      <c r="B22" s="48" t="s">
        <v>111</v>
      </c>
      <c r="C22" s="49">
        <v>826.11</v>
      </c>
      <c r="D22" s="136">
        <v>0</v>
      </c>
      <c r="E22" s="49">
        <v>0</v>
      </c>
      <c r="F22" s="49"/>
      <c r="G22" s="49"/>
      <c r="H22" s="113">
        <f t="shared" si="1"/>
        <v>0</v>
      </c>
      <c r="I22" s="171" t="e">
        <f t="shared" si="2"/>
        <v>#DIV/0!</v>
      </c>
    </row>
    <row r="23" spans="1:9" x14ac:dyDescent="0.25">
      <c r="A23" s="81"/>
      <c r="B23" s="48"/>
      <c r="C23" s="49"/>
      <c r="D23" s="136"/>
      <c r="E23" s="49"/>
      <c r="F23" s="49"/>
      <c r="G23" s="49"/>
      <c r="H23" s="113"/>
      <c r="I23" s="171"/>
    </row>
    <row r="24" spans="1:9" x14ac:dyDescent="0.25">
      <c r="A24" s="81"/>
      <c r="B24" s="93"/>
      <c r="C24" s="82"/>
      <c r="D24" s="135"/>
      <c r="E24" s="82"/>
      <c r="F24" s="82"/>
      <c r="G24" s="82"/>
      <c r="H24" s="113"/>
      <c r="I24" s="171"/>
    </row>
    <row r="25" spans="1:9" x14ac:dyDescent="0.25">
      <c r="A25" s="215" t="s">
        <v>63</v>
      </c>
      <c r="B25" s="219" t="s">
        <v>64</v>
      </c>
      <c r="C25" s="217">
        <f t="shared" ref="C25:E26" si="3">SUM(C26)</f>
        <v>21034.2</v>
      </c>
      <c r="D25" s="218">
        <f t="shared" si="3"/>
        <v>30075.360000000001</v>
      </c>
      <c r="E25" s="217">
        <f t="shared" si="3"/>
        <v>30075.360000000001</v>
      </c>
      <c r="F25" s="217">
        <f>SUM(F26)</f>
        <v>30075.360000000001</v>
      </c>
      <c r="G25" s="217">
        <f>SUM(G26)</f>
        <v>30075.360000000001</v>
      </c>
      <c r="H25" s="234">
        <f t="shared" si="1"/>
        <v>142.98314174059388</v>
      </c>
      <c r="I25" s="235">
        <f t="shared" si="2"/>
        <v>100</v>
      </c>
    </row>
    <row r="26" spans="1:9" ht="26.25" x14ac:dyDescent="0.25">
      <c r="A26" s="84" t="s">
        <v>55</v>
      </c>
      <c r="B26" s="88" t="s">
        <v>65</v>
      </c>
      <c r="C26" s="82">
        <f t="shared" si="3"/>
        <v>21034.2</v>
      </c>
      <c r="D26" s="135">
        <f t="shared" si="3"/>
        <v>30075.360000000001</v>
      </c>
      <c r="E26" s="82">
        <f t="shared" si="3"/>
        <v>30075.360000000001</v>
      </c>
      <c r="F26" s="82">
        <f>SUM(F27)</f>
        <v>30075.360000000001</v>
      </c>
      <c r="G26" s="82">
        <f>SUM(G27)</f>
        <v>30075.360000000001</v>
      </c>
      <c r="H26" s="113">
        <f t="shared" si="1"/>
        <v>142.98314174059388</v>
      </c>
      <c r="I26" s="171">
        <f t="shared" si="2"/>
        <v>100</v>
      </c>
    </row>
    <row r="27" spans="1:9" x14ac:dyDescent="0.25">
      <c r="A27" s="81">
        <v>3</v>
      </c>
      <c r="B27" s="93" t="s">
        <v>19</v>
      </c>
      <c r="C27" s="82">
        <f>SUM(C28+C33)</f>
        <v>21034.2</v>
      </c>
      <c r="D27" s="139">
        <f>SUM(D28+D33)</f>
        <v>30075.360000000001</v>
      </c>
      <c r="E27" s="92">
        <f>SUM(E28+E33)</f>
        <v>30075.360000000001</v>
      </c>
      <c r="F27" s="92">
        <f>SUM(F33+F28)</f>
        <v>30075.360000000001</v>
      </c>
      <c r="G27" s="92">
        <f>SUM(G28+G33)</f>
        <v>30075.360000000001</v>
      </c>
      <c r="H27" s="113">
        <f t="shared" si="1"/>
        <v>142.98314174059388</v>
      </c>
      <c r="I27" s="171">
        <f t="shared" si="2"/>
        <v>100</v>
      </c>
    </row>
    <row r="28" spans="1:9" x14ac:dyDescent="0.25">
      <c r="A28" s="81">
        <v>32</v>
      </c>
      <c r="B28" s="93" t="s">
        <v>30</v>
      </c>
      <c r="C28" s="82">
        <v>20384.2</v>
      </c>
      <c r="D28" s="139">
        <v>29225.360000000001</v>
      </c>
      <c r="E28" s="92">
        <v>29225.360000000001</v>
      </c>
      <c r="F28" s="92">
        <v>29225.360000000001</v>
      </c>
      <c r="G28" s="92">
        <v>29225.360000000001</v>
      </c>
      <c r="H28" s="113">
        <f t="shared" si="1"/>
        <v>143.37261212115266</v>
      </c>
      <c r="I28" s="171">
        <f t="shared" si="2"/>
        <v>100</v>
      </c>
    </row>
    <row r="29" spans="1:9" hidden="1" x14ac:dyDescent="0.25">
      <c r="A29" s="47">
        <v>321</v>
      </c>
      <c r="B29" s="48" t="s">
        <v>66</v>
      </c>
      <c r="C29" s="91">
        <v>1194.51</v>
      </c>
      <c r="D29" s="140">
        <v>2500</v>
      </c>
      <c r="E29" s="91">
        <v>2500</v>
      </c>
      <c r="F29" s="91">
        <v>10618</v>
      </c>
      <c r="G29" s="91">
        <v>10618</v>
      </c>
      <c r="H29" s="113">
        <f t="shared" si="1"/>
        <v>209.29083892139872</v>
      </c>
      <c r="I29" s="171">
        <f t="shared" si="2"/>
        <v>100</v>
      </c>
    </row>
    <row r="30" spans="1:9" hidden="1" x14ac:dyDescent="0.25">
      <c r="A30" s="47">
        <v>322</v>
      </c>
      <c r="B30" s="48" t="s">
        <v>67</v>
      </c>
      <c r="C30" s="91">
        <v>5707.08</v>
      </c>
      <c r="D30" s="140">
        <v>7824.2</v>
      </c>
      <c r="E30" s="91">
        <v>7824</v>
      </c>
      <c r="F30" s="91">
        <v>22165</v>
      </c>
      <c r="G30" s="91">
        <v>22165</v>
      </c>
      <c r="H30" s="113">
        <f t="shared" si="1"/>
        <v>137.09287411425808</v>
      </c>
      <c r="I30" s="171">
        <f t="shared" si="2"/>
        <v>99.997443828122996</v>
      </c>
    </row>
    <row r="31" spans="1:9" hidden="1" x14ac:dyDescent="0.25">
      <c r="A31" s="47">
        <v>323</v>
      </c>
      <c r="B31" s="48" t="s">
        <v>68</v>
      </c>
      <c r="C31" s="91">
        <v>12818.28</v>
      </c>
      <c r="D31" s="140">
        <v>9870</v>
      </c>
      <c r="E31" s="91">
        <v>9870</v>
      </c>
      <c r="F31" s="91">
        <v>28701</v>
      </c>
      <c r="G31" s="91">
        <v>28701</v>
      </c>
      <c r="H31" s="113">
        <f t="shared" si="1"/>
        <v>76.99941021728344</v>
      </c>
      <c r="I31" s="171">
        <f t="shared" si="2"/>
        <v>100</v>
      </c>
    </row>
    <row r="32" spans="1:9" hidden="1" x14ac:dyDescent="0.25">
      <c r="A32" s="47">
        <v>329</v>
      </c>
      <c r="B32" s="48" t="s">
        <v>69</v>
      </c>
      <c r="C32" s="91">
        <v>1048.51</v>
      </c>
      <c r="D32" s="140">
        <v>290</v>
      </c>
      <c r="E32" s="91">
        <v>290</v>
      </c>
      <c r="F32" s="91">
        <v>3201</v>
      </c>
      <c r="G32" s="91">
        <v>3201</v>
      </c>
      <c r="H32" s="113">
        <f t="shared" si="1"/>
        <v>27.658296058215942</v>
      </c>
      <c r="I32" s="171">
        <f t="shared" si="2"/>
        <v>100</v>
      </c>
    </row>
    <row r="33" spans="1:9" x14ac:dyDescent="0.25">
      <c r="A33" s="81">
        <v>34</v>
      </c>
      <c r="B33" s="93" t="s">
        <v>70</v>
      </c>
      <c r="C33" s="92">
        <v>650</v>
      </c>
      <c r="D33" s="139">
        <v>850</v>
      </c>
      <c r="E33" s="92">
        <v>850</v>
      </c>
      <c r="F33" s="92">
        <v>850</v>
      </c>
      <c r="G33" s="92">
        <v>850</v>
      </c>
      <c r="H33" s="113">
        <f t="shared" si="1"/>
        <v>130.76923076923077</v>
      </c>
      <c r="I33" s="171">
        <f t="shared" si="2"/>
        <v>100</v>
      </c>
    </row>
    <row r="34" spans="1:9" hidden="1" x14ac:dyDescent="0.25">
      <c r="A34" s="47">
        <v>343</v>
      </c>
      <c r="B34" s="48" t="s">
        <v>71</v>
      </c>
      <c r="C34" s="91">
        <v>663.61</v>
      </c>
      <c r="D34" s="140">
        <v>550</v>
      </c>
      <c r="E34" s="91">
        <v>550.20000000000005</v>
      </c>
      <c r="F34" s="91">
        <v>1261</v>
      </c>
      <c r="G34" s="91">
        <v>1261</v>
      </c>
      <c r="H34" s="113">
        <f t="shared" si="1"/>
        <v>82.91014300568105</v>
      </c>
      <c r="I34" s="171">
        <f t="shared" si="2"/>
        <v>100.03636363636363</v>
      </c>
    </row>
    <row r="35" spans="1:9" x14ac:dyDescent="0.25">
      <c r="A35" s="47"/>
      <c r="B35" s="48"/>
      <c r="C35" s="49"/>
      <c r="D35" s="136"/>
      <c r="E35" s="49"/>
      <c r="F35" s="49"/>
      <c r="G35" s="49"/>
      <c r="H35" s="113"/>
      <c r="I35" s="171"/>
    </row>
    <row r="36" spans="1:9" x14ac:dyDescent="0.25">
      <c r="A36" s="215" t="s">
        <v>72</v>
      </c>
      <c r="B36" s="219" t="s">
        <v>73</v>
      </c>
      <c r="C36" s="217">
        <f>SUM(C38+C44)</f>
        <v>66358.53</v>
      </c>
      <c r="D36" s="218">
        <f>SUM(D38)</f>
        <v>57959.13</v>
      </c>
      <c r="E36" s="217">
        <f>SUM(E38)</f>
        <v>57959.13</v>
      </c>
      <c r="F36" s="217">
        <f t="shared" ref="F36:G38" si="4">SUM(F37)</f>
        <v>57959.13</v>
      </c>
      <c r="G36" s="217">
        <f t="shared" si="4"/>
        <v>57959.13</v>
      </c>
      <c r="H36" s="234">
        <f t="shared" si="1"/>
        <v>87.342395921066966</v>
      </c>
      <c r="I36" s="235">
        <f t="shared" si="2"/>
        <v>100</v>
      </c>
    </row>
    <row r="37" spans="1:9" ht="18.75" customHeight="1" x14ac:dyDescent="0.25">
      <c r="A37" s="94" t="s">
        <v>55</v>
      </c>
      <c r="B37" s="86" t="s">
        <v>74</v>
      </c>
      <c r="C37" s="82">
        <f>SUM(C38)</f>
        <v>66358.53</v>
      </c>
      <c r="D37" s="135">
        <f>SUM(D38)</f>
        <v>57959.13</v>
      </c>
      <c r="E37" s="82">
        <f>SUM(E38)</f>
        <v>57959.13</v>
      </c>
      <c r="F37" s="82">
        <f t="shared" si="4"/>
        <v>57959.13</v>
      </c>
      <c r="G37" s="82">
        <f t="shared" si="4"/>
        <v>57959.13</v>
      </c>
      <c r="H37" s="113">
        <f t="shared" si="1"/>
        <v>87.342395921066966</v>
      </c>
      <c r="I37" s="171">
        <f t="shared" si="2"/>
        <v>100</v>
      </c>
    </row>
    <row r="38" spans="1:9" x14ac:dyDescent="0.25">
      <c r="A38" s="81">
        <v>3</v>
      </c>
      <c r="B38" s="93" t="s">
        <v>19</v>
      </c>
      <c r="C38" s="82">
        <f>SUM(C39)</f>
        <v>66358.53</v>
      </c>
      <c r="D38" s="135">
        <f>SUM(D39)</f>
        <v>57959.13</v>
      </c>
      <c r="E38" s="82">
        <f>SUM(E39+E44)</f>
        <v>57959.13</v>
      </c>
      <c r="F38" s="82">
        <f t="shared" si="4"/>
        <v>57959.13</v>
      </c>
      <c r="G38" s="82">
        <f t="shared" si="4"/>
        <v>57959.13</v>
      </c>
      <c r="H38" s="113">
        <f t="shared" si="1"/>
        <v>87.342395921066966</v>
      </c>
      <c r="I38" s="171">
        <f t="shared" si="2"/>
        <v>100</v>
      </c>
    </row>
    <row r="39" spans="1:9" x14ac:dyDescent="0.25">
      <c r="A39" s="81">
        <v>32</v>
      </c>
      <c r="B39" s="93" t="s">
        <v>30</v>
      </c>
      <c r="C39" s="82">
        <v>66358.53</v>
      </c>
      <c r="D39" s="135">
        <v>57959.13</v>
      </c>
      <c r="E39" s="82">
        <v>57959.13</v>
      </c>
      <c r="F39" s="82">
        <v>57959.13</v>
      </c>
      <c r="G39" s="82">
        <v>57959.13</v>
      </c>
      <c r="H39" s="113">
        <f t="shared" si="1"/>
        <v>87.342395921066966</v>
      </c>
      <c r="I39" s="171">
        <f t="shared" si="2"/>
        <v>100</v>
      </c>
    </row>
    <row r="40" spans="1:9" hidden="1" x14ac:dyDescent="0.25">
      <c r="A40" s="47">
        <v>321</v>
      </c>
      <c r="B40" s="48" t="s">
        <v>66</v>
      </c>
      <c r="C40" s="49">
        <v>41400.910000000003</v>
      </c>
      <c r="D40" s="136">
        <v>35218.79</v>
      </c>
      <c r="E40" s="49">
        <v>35218.79</v>
      </c>
      <c r="F40" s="49">
        <v>26161</v>
      </c>
      <c r="G40" s="49">
        <v>26161</v>
      </c>
      <c r="H40" s="113">
        <f t="shared" si="1"/>
        <v>85.067671217854866</v>
      </c>
      <c r="I40" s="171">
        <f t="shared" si="2"/>
        <v>100</v>
      </c>
    </row>
    <row r="41" spans="1:9" hidden="1" x14ac:dyDescent="0.25">
      <c r="A41" s="47">
        <v>322</v>
      </c>
      <c r="B41" s="48" t="s">
        <v>67</v>
      </c>
      <c r="C41" s="49">
        <v>53367.48</v>
      </c>
      <c r="D41" s="136">
        <v>19821.669999999998</v>
      </c>
      <c r="E41" s="49">
        <v>19821.669999999998</v>
      </c>
      <c r="F41" s="49">
        <v>42153</v>
      </c>
      <c r="G41" s="49">
        <v>42153</v>
      </c>
      <c r="H41" s="113">
        <f t="shared" si="1"/>
        <v>37.141851179782137</v>
      </c>
      <c r="I41" s="171">
        <f t="shared" si="2"/>
        <v>100</v>
      </c>
    </row>
    <row r="42" spans="1:9" hidden="1" x14ac:dyDescent="0.25">
      <c r="A42" s="47">
        <v>323</v>
      </c>
      <c r="B42" s="48" t="s">
        <v>75</v>
      </c>
      <c r="C42" s="49">
        <v>12438.99</v>
      </c>
      <c r="D42" s="136">
        <v>4029.09</v>
      </c>
      <c r="E42" s="49">
        <v>4029.09</v>
      </c>
      <c r="F42" s="49">
        <v>10989</v>
      </c>
      <c r="G42" s="49">
        <v>10989</v>
      </c>
      <c r="H42" s="113">
        <f t="shared" si="1"/>
        <v>32.39081308048322</v>
      </c>
      <c r="I42" s="171">
        <f t="shared" si="2"/>
        <v>100</v>
      </c>
    </row>
    <row r="43" spans="1:9" hidden="1" x14ac:dyDescent="0.25">
      <c r="A43" s="47">
        <v>329</v>
      </c>
      <c r="B43" s="48" t="s">
        <v>76</v>
      </c>
      <c r="C43" s="49">
        <v>1362.73</v>
      </c>
      <c r="D43" s="136">
        <v>1483.37</v>
      </c>
      <c r="E43" s="49">
        <v>1483.37</v>
      </c>
      <c r="F43" s="49">
        <v>1253</v>
      </c>
      <c r="G43" s="49">
        <v>1253</v>
      </c>
      <c r="H43" s="113">
        <f t="shared" si="1"/>
        <v>108.85281750603566</v>
      </c>
      <c r="I43" s="171">
        <f t="shared" si="2"/>
        <v>100</v>
      </c>
    </row>
    <row r="44" spans="1:9" x14ac:dyDescent="0.25">
      <c r="A44" s="87">
        <v>4</v>
      </c>
      <c r="B44" s="88" t="s">
        <v>112</v>
      </c>
      <c r="C44" s="82">
        <f>C45</f>
        <v>0</v>
      </c>
      <c r="D44" s="135">
        <v>0</v>
      </c>
      <c r="E44" s="82">
        <v>0</v>
      </c>
      <c r="F44" s="82">
        <f t="shared" ref="F44:G46" si="5">E44</f>
        <v>0</v>
      </c>
      <c r="G44" s="82">
        <f t="shared" si="5"/>
        <v>0</v>
      </c>
      <c r="H44" s="113">
        <v>0</v>
      </c>
      <c r="I44" s="171">
        <v>0</v>
      </c>
    </row>
    <row r="45" spans="1:9" x14ac:dyDescent="0.25">
      <c r="A45" s="87">
        <v>41</v>
      </c>
      <c r="B45" s="88" t="s">
        <v>113</v>
      </c>
      <c r="C45" s="82">
        <v>0</v>
      </c>
      <c r="D45" s="135">
        <v>0</v>
      </c>
      <c r="E45" s="82">
        <v>0</v>
      </c>
      <c r="F45" s="82">
        <f t="shared" si="5"/>
        <v>0</v>
      </c>
      <c r="G45" s="82">
        <f t="shared" si="5"/>
        <v>0</v>
      </c>
      <c r="H45" s="113">
        <v>0</v>
      </c>
      <c r="I45" s="171">
        <v>0</v>
      </c>
    </row>
    <row r="46" spans="1:9" hidden="1" x14ac:dyDescent="0.25">
      <c r="A46" s="47">
        <v>412</v>
      </c>
      <c r="B46" s="48" t="s">
        <v>106</v>
      </c>
      <c r="C46" s="91">
        <v>8983.68</v>
      </c>
      <c r="D46" s="136">
        <v>0</v>
      </c>
      <c r="E46" s="49">
        <v>0</v>
      </c>
      <c r="F46" s="49">
        <f t="shared" si="5"/>
        <v>0</v>
      </c>
      <c r="G46" s="49">
        <f t="shared" si="5"/>
        <v>0</v>
      </c>
      <c r="H46" s="113">
        <f t="shared" si="1"/>
        <v>0</v>
      </c>
      <c r="I46" s="171" t="e">
        <f t="shared" si="2"/>
        <v>#DIV/0!</v>
      </c>
    </row>
    <row r="47" spans="1:9" x14ac:dyDescent="0.25">
      <c r="A47" s="81"/>
      <c r="B47" s="48"/>
      <c r="C47" s="49"/>
      <c r="D47" s="136"/>
      <c r="E47" s="49"/>
      <c r="F47" s="49"/>
      <c r="G47" s="49"/>
      <c r="H47" s="113"/>
      <c r="I47" s="171"/>
    </row>
    <row r="48" spans="1:9" x14ac:dyDescent="0.25">
      <c r="A48" s="215" t="s">
        <v>77</v>
      </c>
      <c r="B48" s="219" t="s">
        <v>78</v>
      </c>
      <c r="C48" s="217">
        <f>SUM(C49+C60+C70+C81)</f>
        <v>26195.54</v>
      </c>
      <c r="D48" s="218">
        <f>SUM(D49+D60+D70+D81)</f>
        <v>15090</v>
      </c>
      <c r="E48" s="217">
        <f>SUM(E49+E60+E70+E81)</f>
        <v>15090</v>
      </c>
      <c r="F48" s="217">
        <f>SUM(F49+F60+F70+F81)</f>
        <v>15090</v>
      </c>
      <c r="G48" s="217">
        <f>SUM(G49+G60+G70+G81)</f>
        <v>15090</v>
      </c>
      <c r="H48" s="234">
        <f t="shared" si="1"/>
        <v>57.605225927772437</v>
      </c>
      <c r="I48" s="235">
        <f t="shared" si="2"/>
        <v>100</v>
      </c>
    </row>
    <row r="49" spans="1:9" x14ac:dyDescent="0.25">
      <c r="A49" s="95" t="s">
        <v>79</v>
      </c>
      <c r="B49" s="88" t="s">
        <v>80</v>
      </c>
      <c r="C49" s="82">
        <f>SUM(C50)</f>
        <v>11106.67</v>
      </c>
      <c r="D49" s="135">
        <f t="shared" ref="D49:E50" si="6">SUM(D50)</f>
        <v>0</v>
      </c>
      <c r="E49" s="82">
        <f t="shared" si="6"/>
        <v>0</v>
      </c>
      <c r="F49" s="82">
        <v>0</v>
      </c>
      <c r="G49" s="82">
        <v>0</v>
      </c>
      <c r="H49" s="113">
        <f t="shared" si="1"/>
        <v>0</v>
      </c>
      <c r="I49" s="171">
        <v>0</v>
      </c>
    </row>
    <row r="50" spans="1:9" x14ac:dyDescent="0.25">
      <c r="A50" s="81">
        <v>3</v>
      </c>
      <c r="B50" s="93" t="s">
        <v>19</v>
      </c>
      <c r="C50" s="82">
        <f>SUM(C51+C58)</f>
        <v>11106.67</v>
      </c>
      <c r="D50" s="135">
        <f t="shared" si="6"/>
        <v>0</v>
      </c>
      <c r="E50" s="82">
        <f t="shared" si="6"/>
        <v>0</v>
      </c>
      <c r="F50" s="82">
        <v>0</v>
      </c>
      <c r="G50" s="82">
        <v>0</v>
      </c>
      <c r="H50" s="113">
        <f t="shared" si="1"/>
        <v>0</v>
      </c>
      <c r="I50" s="171">
        <v>0</v>
      </c>
    </row>
    <row r="51" spans="1:9" x14ac:dyDescent="0.25">
      <c r="A51" s="81">
        <v>32</v>
      </c>
      <c r="B51" s="93" t="s">
        <v>81</v>
      </c>
      <c r="C51" s="82">
        <v>11105.38</v>
      </c>
      <c r="D51" s="135">
        <v>0</v>
      </c>
      <c r="E51" s="82">
        <v>0</v>
      </c>
      <c r="F51" s="82">
        <v>0</v>
      </c>
      <c r="G51" s="82">
        <v>0</v>
      </c>
      <c r="H51" s="113">
        <f t="shared" si="1"/>
        <v>0</v>
      </c>
      <c r="I51" s="171">
        <v>0</v>
      </c>
    </row>
    <row r="52" spans="1:9" hidden="1" x14ac:dyDescent="0.25">
      <c r="A52" s="47">
        <v>321</v>
      </c>
      <c r="B52" s="48" t="s">
        <v>81</v>
      </c>
      <c r="C52" s="49">
        <v>1054.1600000000001</v>
      </c>
      <c r="D52" s="136">
        <v>150</v>
      </c>
      <c r="E52" s="49">
        <v>300</v>
      </c>
      <c r="F52" s="49">
        <v>1075</v>
      </c>
      <c r="G52" s="49">
        <v>1075</v>
      </c>
      <c r="H52" s="113">
        <f t="shared" si="1"/>
        <v>28.458677999544658</v>
      </c>
      <c r="I52" s="171">
        <f t="shared" si="2"/>
        <v>200</v>
      </c>
    </row>
    <row r="53" spans="1:9" hidden="1" x14ac:dyDescent="0.25">
      <c r="A53" s="47">
        <v>322</v>
      </c>
      <c r="B53" s="48" t="s">
        <v>67</v>
      </c>
      <c r="C53" s="49">
        <v>6046.09</v>
      </c>
      <c r="D53" s="136">
        <v>3000</v>
      </c>
      <c r="E53" s="49">
        <v>2500</v>
      </c>
      <c r="F53" s="49"/>
      <c r="G53" s="49"/>
      <c r="H53" s="113">
        <f t="shared" si="1"/>
        <v>41.34903714632101</v>
      </c>
      <c r="I53" s="171">
        <f t="shared" si="2"/>
        <v>83.333333333333343</v>
      </c>
    </row>
    <row r="54" spans="1:9" hidden="1" x14ac:dyDescent="0.25">
      <c r="A54" s="47">
        <v>323</v>
      </c>
      <c r="B54" s="48" t="s">
        <v>68</v>
      </c>
      <c r="C54" s="49">
        <v>13472.45</v>
      </c>
      <c r="D54" s="136">
        <v>3815</v>
      </c>
      <c r="E54" s="49">
        <v>2500</v>
      </c>
      <c r="F54" s="49"/>
      <c r="G54" s="49"/>
      <c r="H54" s="113">
        <f t="shared" si="1"/>
        <v>18.556387294070493</v>
      </c>
      <c r="I54" s="171">
        <f t="shared" si="2"/>
        <v>65.530799475753611</v>
      </c>
    </row>
    <row r="55" spans="1:9" hidden="1" x14ac:dyDescent="0.25">
      <c r="A55" s="47">
        <v>324</v>
      </c>
      <c r="B55" s="48" t="s">
        <v>114</v>
      </c>
      <c r="C55" s="49">
        <v>0</v>
      </c>
      <c r="D55" s="136">
        <v>0</v>
      </c>
      <c r="E55" s="49">
        <v>0</v>
      </c>
      <c r="F55" s="49"/>
      <c r="G55" s="49"/>
      <c r="H55" s="113" t="e">
        <f t="shared" si="1"/>
        <v>#DIV/0!</v>
      </c>
      <c r="I55" s="171" t="e">
        <f t="shared" si="2"/>
        <v>#DIV/0!</v>
      </c>
    </row>
    <row r="56" spans="1:9" hidden="1" x14ac:dyDescent="0.25">
      <c r="A56" s="47">
        <v>329</v>
      </c>
      <c r="B56" s="48" t="s">
        <v>115</v>
      </c>
      <c r="C56" s="49">
        <v>1510.87</v>
      </c>
      <c r="D56" s="136">
        <v>1500</v>
      </c>
      <c r="E56" s="49">
        <v>0</v>
      </c>
      <c r="F56" s="49"/>
      <c r="G56" s="49"/>
      <c r="H56" s="113">
        <f t="shared" si="1"/>
        <v>0</v>
      </c>
      <c r="I56" s="171">
        <f t="shared" si="2"/>
        <v>0</v>
      </c>
    </row>
    <row r="57" spans="1:9" hidden="1" x14ac:dyDescent="0.25">
      <c r="A57" s="47">
        <v>343</v>
      </c>
      <c r="B57" s="48" t="s">
        <v>116</v>
      </c>
      <c r="C57" s="49">
        <v>97.96</v>
      </c>
      <c r="D57" s="136">
        <v>0</v>
      </c>
      <c r="E57" s="49">
        <v>0</v>
      </c>
      <c r="F57" s="49"/>
      <c r="G57" s="49"/>
      <c r="H57" s="113">
        <f t="shared" si="1"/>
        <v>0</v>
      </c>
      <c r="I57" s="171" t="e">
        <f t="shared" si="2"/>
        <v>#DIV/0!</v>
      </c>
    </row>
    <row r="58" spans="1:9" x14ac:dyDescent="0.25">
      <c r="A58" s="81">
        <v>34</v>
      </c>
      <c r="B58" s="93" t="s">
        <v>70</v>
      </c>
      <c r="C58" s="82">
        <v>1.29</v>
      </c>
      <c r="D58" s="136"/>
      <c r="E58" s="49"/>
      <c r="F58" s="82"/>
      <c r="G58" s="82"/>
      <c r="H58" s="113"/>
      <c r="I58" s="171"/>
    </row>
    <row r="59" spans="1:9" x14ac:dyDescent="0.25">
      <c r="A59" s="47"/>
      <c r="B59" s="48"/>
      <c r="C59" s="49"/>
      <c r="D59" s="136"/>
      <c r="E59" s="49"/>
      <c r="F59" s="82"/>
      <c r="G59" s="82"/>
      <c r="H59" s="113"/>
      <c r="I59" s="171"/>
    </row>
    <row r="60" spans="1:9" ht="26.25" x14ac:dyDescent="0.25">
      <c r="A60" s="84" t="s">
        <v>79</v>
      </c>
      <c r="B60" s="96" t="s">
        <v>120</v>
      </c>
      <c r="C60" s="82">
        <f>SUM(C61)</f>
        <v>1082.78</v>
      </c>
      <c r="D60" s="135">
        <f>SUM(D61)</f>
        <v>0</v>
      </c>
      <c r="E60" s="82">
        <v>0</v>
      </c>
      <c r="F60" s="82">
        <v>0</v>
      </c>
      <c r="G60" s="82">
        <v>0</v>
      </c>
      <c r="H60" s="113">
        <f t="shared" si="1"/>
        <v>0</v>
      </c>
      <c r="I60" s="171">
        <v>0</v>
      </c>
    </row>
    <row r="61" spans="1:9" x14ac:dyDescent="0.25">
      <c r="A61" s="81">
        <v>3</v>
      </c>
      <c r="B61" s="93" t="s">
        <v>19</v>
      </c>
      <c r="C61" s="92">
        <f>SUM(C62+C66)</f>
        <v>1082.78</v>
      </c>
      <c r="D61" s="139">
        <f>SUM(D62+D66)</f>
        <v>0</v>
      </c>
      <c r="E61" s="92">
        <v>0</v>
      </c>
      <c r="F61" s="82">
        <v>0</v>
      </c>
      <c r="G61" s="220">
        <v>0</v>
      </c>
      <c r="H61" s="113">
        <f t="shared" si="1"/>
        <v>0</v>
      </c>
      <c r="I61" s="171">
        <v>0</v>
      </c>
    </row>
    <row r="62" spans="1:9" x14ac:dyDescent="0.25">
      <c r="A62" s="81">
        <v>31</v>
      </c>
      <c r="B62" s="93" t="s">
        <v>22</v>
      </c>
      <c r="C62" s="92">
        <v>0</v>
      </c>
      <c r="D62" s="139">
        <v>0</v>
      </c>
      <c r="E62" s="92">
        <v>0</v>
      </c>
      <c r="F62" s="82">
        <v>0</v>
      </c>
      <c r="G62" s="220">
        <v>0</v>
      </c>
      <c r="H62" s="113">
        <v>0</v>
      </c>
      <c r="I62" s="171">
        <v>0</v>
      </c>
    </row>
    <row r="63" spans="1:9" hidden="1" x14ac:dyDescent="0.25">
      <c r="A63" s="47">
        <v>311</v>
      </c>
      <c r="B63" s="48" t="s">
        <v>82</v>
      </c>
      <c r="C63" s="91">
        <v>54.68</v>
      </c>
      <c r="D63" s="140">
        <v>0</v>
      </c>
      <c r="E63" s="91">
        <v>0</v>
      </c>
      <c r="F63" s="82"/>
      <c r="G63" s="220"/>
      <c r="H63" s="113">
        <f t="shared" si="1"/>
        <v>0</v>
      </c>
      <c r="I63" s="171" t="e">
        <f t="shared" si="2"/>
        <v>#DIV/0!</v>
      </c>
    </row>
    <row r="64" spans="1:9" hidden="1" x14ac:dyDescent="0.25">
      <c r="A64" s="47">
        <v>312</v>
      </c>
      <c r="B64" s="48" t="s">
        <v>58</v>
      </c>
      <c r="C64" s="91">
        <v>570.41999999999996</v>
      </c>
      <c r="D64" s="140">
        <v>0</v>
      </c>
      <c r="E64" s="91">
        <v>0</v>
      </c>
      <c r="F64" s="82"/>
      <c r="G64" s="220"/>
      <c r="H64" s="113">
        <f t="shared" si="1"/>
        <v>0</v>
      </c>
      <c r="I64" s="171" t="e">
        <f t="shared" si="2"/>
        <v>#DIV/0!</v>
      </c>
    </row>
    <row r="65" spans="1:9" hidden="1" x14ac:dyDescent="0.25">
      <c r="A65" s="47">
        <v>313</v>
      </c>
      <c r="B65" s="48" t="s">
        <v>83</v>
      </c>
      <c r="C65" s="91">
        <v>285.2</v>
      </c>
      <c r="D65" s="140">
        <v>0</v>
      </c>
      <c r="E65" s="91">
        <v>0</v>
      </c>
      <c r="F65" s="82"/>
      <c r="G65" s="220"/>
      <c r="H65" s="113">
        <f t="shared" si="1"/>
        <v>0</v>
      </c>
      <c r="I65" s="171" t="e">
        <f t="shared" si="2"/>
        <v>#DIV/0!</v>
      </c>
    </row>
    <row r="66" spans="1:9" x14ac:dyDescent="0.25">
      <c r="A66" s="81">
        <v>32</v>
      </c>
      <c r="B66" s="93" t="s">
        <v>30</v>
      </c>
      <c r="C66" s="92">
        <v>1082.78</v>
      </c>
      <c r="D66" s="139">
        <v>0</v>
      </c>
      <c r="E66" s="92">
        <v>0</v>
      </c>
      <c r="F66" s="82">
        <v>0</v>
      </c>
      <c r="G66" s="220">
        <v>0</v>
      </c>
      <c r="H66" s="113">
        <v>0</v>
      </c>
      <c r="I66" s="171">
        <v>0</v>
      </c>
    </row>
    <row r="67" spans="1:9" hidden="1" x14ac:dyDescent="0.25">
      <c r="A67" s="47">
        <v>323</v>
      </c>
      <c r="B67" s="48" t="s">
        <v>68</v>
      </c>
      <c r="C67" s="91">
        <v>0</v>
      </c>
      <c r="D67" s="140">
        <v>1082.78</v>
      </c>
      <c r="E67" s="91">
        <v>0</v>
      </c>
      <c r="F67" s="82"/>
      <c r="G67" s="220"/>
      <c r="H67" s="113" t="e">
        <f t="shared" si="1"/>
        <v>#DIV/0!</v>
      </c>
      <c r="I67" s="171">
        <f t="shared" si="2"/>
        <v>0</v>
      </c>
    </row>
    <row r="68" spans="1:9" x14ac:dyDescent="0.25">
      <c r="A68" s="47"/>
      <c r="B68" s="48"/>
      <c r="C68" s="91"/>
      <c r="D68" s="140"/>
      <c r="E68" s="91"/>
      <c r="F68" s="82"/>
      <c r="G68" s="220"/>
      <c r="H68" s="113"/>
      <c r="I68" s="171"/>
    </row>
    <row r="69" spans="1:9" x14ac:dyDescent="0.25">
      <c r="A69" s="47"/>
      <c r="B69" s="48"/>
      <c r="C69" s="91"/>
      <c r="D69" s="140"/>
      <c r="E69" s="91"/>
      <c r="F69" s="82"/>
      <c r="G69" s="220"/>
      <c r="H69" s="113"/>
      <c r="I69" s="171"/>
    </row>
    <row r="70" spans="1:9" x14ac:dyDescent="0.25">
      <c r="A70" s="84" t="s">
        <v>79</v>
      </c>
      <c r="B70" s="96" t="s">
        <v>121</v>
      </c>
      <c r="C70" s="92">
        <f>SUM(C71+C76)</f>
        <v>14006.09</v>
      </c>
      <c r="D70" s="139">
        <f>SUM(D71)</f>
        <v>13650</v>
      </c>
      <c r="E70" s="92">
        <f>SUM(E71)</f>
        <v>13650</v>
      </c>
      <c r="F70" s="82">
        <v>13650</v>
      </c>
      <c r="G70" s="220">
        <v>13650</v>
      </c>
      <c r="H70" s="113">
        <f t="shared" si="1"/>
        <v>97.45760594141548</v>
      </c>
      <c r="I70" s="171">
        <f t="shared" si="2"/>
        <v>100</v>
      </c>
    </row>
    <row r="71" spans="1:9" x14ac:dyDescent="0.25">
      <c r="A71" s="81">
        <v>3</v>
      </c>
      <c r="B71" s="93" t="s">
        <v>122</v>
      </c>
      <c r="C71" s="92">
        <f>SUM(C72)</f>
        <v>14006.09</v>
      </c>
      <c r="D71" s="139">
        <f>SUM(D72)</f>
        <v>13650</v>
      </c>
      <c r="E71" s="92">
        <f>SUM(E72)</f>
        <v>13650</v>
      </c>
      <c r="F71" s="82">
        <v>13650</v>
      </c>
      <c r="G71" s="220">
        <v>13650</v>
      </c>
      <c r="H71" s="113">
        <v>0</v>
      </c>
      <c r="I71" s="171">
        <f t="shared" si="2"/>
        <v>100</v>
      </c>
    </row>
    <row r="72" spans="1:9" x14ac:dyDescent="0.25">
      <c r="A72" s="81">
        <v>32</v>
      </c>
      <c r="B72" s="93" t="s">
        <v>30</v>
      </c>
      <c r="C72" s="92">
        <v>14006.09</v>
      </c>
      <c r="D72" s="139">
        <v>13650</v>
      </c>
      <c r="E72" s="92">
        <v>13650</v>
      </c>
      <c r="F72" s="82">
        <v>13650</v>
      </c>
      <c r="G72" s="220">
        <v>13650</v>
      </c>
      <c r="H72" s="113">
        <v>0</v>
      </c>
      <c r="I72" s="171">
        <f t="shared" ref="I72:I135" si="7">SUM(E72/D72)*100</f>
        <v>100</v>
      </c>
    </row>
    <row r="73" spans="1:9" hidden="1" x14ac:dyDescent="0.25">
      <c r="A73" s="47">
        <v>321</v>
      </c>
      <c r="B73" s="48" t="s">
        <v>123</v>
      </c>
      <c r="C73" s="91">
        <v>0</v>
      </c>
      <c r="D73" s="140">
        <v>4500</v>
      </c>
      <c r="E73" s="91">
        <v>1500</v>
      </c>
      <c r="F73" s="82"/>
      <c r="G73" s="220"/>
      <c r="H73" s="113" t="e">
        <f t="shared" ref="H73:H135" si="8">SUM(E73/C73)*100</f>
        <v>#DIV/0!</v>
      </c>
      <c r="I73" s="171">
        <f t="shared" si="7"/>
        <v>33.333333333333329</v>
      </c>
    </row>
    <row r="74" spans="1:9" hidden="1" x14ac:dyDescent="0.25">
      <c r="A74" s="47">
        <v>323</v>
      </c>
      <c r="B74" s="48" t="s">
        <v>68</v>
      </c>
      <c r="C74" s="91">
        <v>0</v>
      </c>
      <c r="D74" s="140">
        <v>3000</v>
      </c>
      <c r="E74" s="91">
        <v>1500</v>
      </c>
      <c r="F74" s="82"/>
      <c r="G74" s="220"/>
      <c r="H74" s="113" t="e">
        <f t="shared" si="8"/>
        <v>#DIV/0!</v>
      </c>
      <c r="I74" s="171">
        <f t="shared" si="7"/>
        <v>50</v>
      </c>
    </row>
    <row r="75" spans="1:9" hidden="1" x14ac:dyDescent="0.25">
      <c r="A75" s="47">
        <v>324</v>
      </c>
      <c r="B75" s="48" t="s">
        <v>124</v>
      </c>
      <c r="C75" s="91">
        <v>0</v>
      </c>
      <c r="D75" s="140">
        <v>0</v>
      </c>
      <c r="E75" s="91">
        <v>0</v>
      </c>
      <c r="F75" s="82"/>
      <c r="G75" s="220"/>
      <c r="H75" s="113" t="e">
        <f t="shared" si="8"/>
        <v>#DIV/0!</v>
      </c>
      <c r="I75" s="171" t="e">
        <f t="shared" si="7"/>
        <v>#DIV/0!</v>
      </c>
    </row>
    <row r="76" spans="1:9" x14ac:dyDescent="0.25">
      <c r="A76" s="81">
        <v>4</v>
      </c>
      <c r="B76" s="93" t="s">
        <v>112</v>
      </c>
      <c r="C76" s="92">
        <f>SUM(C77)</f>
        <v>0</v>
      </c>
      <c r="D76" s="139">
        <v>0</v>
      </c>
      <c r="E76" s="92">
        <v>0</v>
      </c>
      <c r="F76" s="82">
        <v>0</v>
      </c>
      <c r="G76" s="220">
        <v>0</v>
      </c>
      <c r="H76" s="113">
        <v>0</v>
      </c>
      <c r="I76" s="171">
        <v>0</v>
      </c>
    </row>
    <row r="77" spans="1:9" x14ac:dyDescent="0.25">
      <c r="A77" s="81">
        <v>42</v>
      </c>
      <c r="B77" s="93" t="s">
        <v>125</v>
      </c>
      <c r="C77" s="92">
        <v>0</v>
      </c>
      <c r="D77" s="139">
        <v>0</v>
      </c>
      <c r="E77" s="92">
        <v>0</v>
      </c>
      <c r="F77" s="82">
        <v>0</v>
      </c>
      <c r="G77" s="220">
        <v>0</v>
      </c>
      <c r="H77" s="113">
        <v>0</v>
      </c>
      <c r="I77" s="171">
        <v>0</v>
      </c>
    </row>
    <row r="78" spans="1:9" hidden="1" x14ac:dyDescent="0.25">
      <c r="A78" s="47">
        <v>422</v>
      </c>
      <c r="B78" s="48" t="s">
        <v>126</v>
      </c>
      <c r="C78" s="91">
        <v>248.99</v>
      </c>
      <c r="D78" s="140">
        <v>0</v>
      </c>
      <c r="E78" s="91">
        <v>0</v>
      </c>
      <c r="F78" s="82"/>
      <c r="G78" s="97"/>
      <c r="H78" s="113">
        <f t="shared" si="8"/>
        <v>0</v>
      </c>
      <c r="I78" s="171" t="e">
        <f t="shared" si="7"/>
        <v>#DIV/0!</v>
      </c>
    </row>
    <row r="79" spans="1:9" x14ac:dyDescent="0.25">
      <c r="A79" s="89"/>
      <c r="B79" s="90"/>
      <c r="C79" s="91"/>
      <c r="D79" s="140"/>
      <c r="E79" s="91"/>
      <c r="F79" s="82"/>
      <c r="G79" s="97"/>
      <c r="H79" s="113"/>
      <c r="I79" s="171"/>
    </row>
    <row r="80" spans="1:9" x14ac:dyDescent="0.25">
      <c r="A80" s="89"/>
      <c r="B80" s="90"/>
      <c r="C80" s="91"/>
      <c r="D80" s="140"/>
      <c r="E80" s="91"/>
      <c r="F80" s="82"/>
      <c r="G80" s="97"/>
      <c r="H80" s="113"/>
      <c r="I80" s="171"/>
    </row>
    <row r="81" spans="1:9" x14ac:dyDescent="0.25">
      <c r="A81" s="84" t="s">
        <v>79</v>
      </c>
      <c r="B81" s="96" t="s">
        <v>210</v>
      </c>
      <c r="C81" s="92">
        <v>0</v>
      </c>
      <c r="D81" s="139">
        <f>SUM(D82)</f>
        <v>1440</v>
      </c>
      <c r="E81" s="92">
        <f>SUM(E82)</f>
        <v>1440</v>
      </c>
      <c r="F81" s="82">
        <f>SUM(F83)</f>
        <v>1440</v>
      </c>
      <c r="G81" s="220">
        <f>SUM(G83)</f>
        <v>1440</v>
      </c>
      <c r="H81" s="113">
        <v>0</v>
      </c>
      <c r="I81" s="171">
        <v>0</v>
      </c>
    </row>
    <row r="82" spans="1:9" x14ac:dyDescent="0.25">
      <c r="A82" s="81">
        <v>3</v>
      </c>
      <c r="B82" s="93" t="s">
        <v>122</v>
      </c>
      <c r="C82" s="92">
        <f>SUM(C83)</f>
        <v>0</v>
      </c>
      <c r="D82" s="139">
        <f>SUM(D83)</f>
        <v>1440</v>
      </c>
      <c r="E82" s="92">
        <f>SUM(E83)</f>
        <v>1440</v>
      </c>
      <c r="F82" s="82">
        <v>1440</v>
      </c>
      <c r="G82" s="220">
        <v>1440</v>
      </c>
      <c r="H82" s="113">
        <v>0</v>
      </c>
      <c r="I82" s="171">
        <v>0</v>
      </c>
    </row>
    <row r="83" spans="1:9" x14ac:dyDescent="0.25">
      <c r="A83" s="81">
        <v>32</v>
      </c>
      <c r="B83" s="93" t="s">
        <v>30</v>
      </c>
      <c r="C83" s="92">
        <f>SUM(C84:C85)</f>
        <v>0</v>
      </c>
      <c r="D83" s="139">
        <v>1440</v>
      </c>
      <c r="E83" s="92">
        <v>1440</v>
      </c>
      <c r="F83" s="82">
        <v>1440</v>
      </c>
      <c r="G83" s="220">
        <v>1440</v>
      </c>
      <c r="H83" s="113">
        <v>0</v>
      </c>
      <c r="I83" s="171">
        <v>0</v>
      </c>
    </row>
    <row r="84" spans="1:9" x14ac:dyDescent="0.25">
      <c r="A84" s="89"/>
      <c r="B84" s="90"/>
      <c r="C84" s="91"/>
      <c r="D84" s="140"/>
      <c r="E84" s="91"/>
      <c r="F84" s="82"/>
      <c r="G84" s="221"/>
      <c r="H84" s="113"/>
      <c r="I84" s="171"/>
    </row>
    <row r="85" spans="1:9" x14ac:dyDescent="0.25">
      <c r="A85" s="89"/>
      <c r="B85" s="90"/>
      <c r="C85" s="91"/>
      <c r="D85" s="140"/>
      <c r="E85" s="91"/>
      <c r="F85" s="82"/>
      <c r="G85" s="97"/>
      <c r="H85" s="113"/>
      <c r="I85" s="171"/>
    </row>
    <row r="86" spans="1:9" ht="26.25" x14ac:dyDescent="0.25">
      <c r="A86" s="274">
        <v>2301</v>
      </c>
      <c r="B86" s="275" t="s">
        <v>127</v>
      </c>
      <c r="C86" s="276">
        <f>SUM(C87+C94+C113+C129+C138+C147+C160+C173+C181)</f>
        <v>28710.93</v>
      </c>
      <c r="D86" s="277">
        <f>SUM(D87+D94+D113+D129+D138+D147+D160+D173+D181+D191)</f>
        <v>41584.5</v>
      </c>
      <c r="E86" s="276">
        <f>SUM(E87+E94+E113+E129+E138+E147+E160+E173+E181)</f>
        <v>39155.869999999995</v>
      </c>
      <c r="F86" s="278">
        <f>SUM(F87+F94+F113+F129+F138+F147+F160+F173+F181)</f>
        <v>37255.869999999995</v>
      </c>
      <c r="G86" s="281">
        <f>SUM(G87+G94+G113+G129+G138+G147+G160+G173+G181)</f>
        <v>37255.869999999995</v>
      </c>
      <c r="H86" s="279">
        <f t="shared" si="8"/>
        <v>136.37966446924568</v>
      </c>
      <c r="I86" s="280">
        <f t="shared" si="7"/>
        <v>94.159771068547158</v>
      </c>
    </row>
    <row r="87" spans="1:9" x14ac:dyDescent="0.25">
      <c r="A87" s="222" t="s">
        <v>84</v>
      </c>
      <c r="B87" s="223" t="s">
        <v>85</v>
      </c>
      <c r="C87" s="224">
        <v>0</v>
      </c>
      <c r="D87" s="225">
        <f>SUM(D88)</f>
        <v>11150.5</v>
      </c>
      <c r="E87" s="224">
        <f>SUM(E89)</f>
        <v>13050.5</v>
      </c>
      <c r="F87" s="224">
        <f>SUM(F89)</f>
        <v>11150.5</v>
      </c>
      <c r="G87" s="224">
        <f>SUM(G90)</f>
        <v>11150.5</v>
      </c>
      <c r="H87" s="234">
        <v>0</v>
      </c>
      <c r="I87" s="235">
        <f t="shared" si="7"/>
        <v>117.03959463701179</v>
      </c>
    </row>
    <row r="88" spans="1:9" x14ac:dyDescent="0.25">
      <c r="A88" s="81" t="s">
        <v>79</v>
      </c>
      <c r="B88" s="93" t="s">
        <v>86</v>
      </c>
      <c r="C88" s="92">
        <v>0</v>
      </c>
      <c r="D88" s="139">
        <f>SUM(D89)</f>
        <v>11150.5</v>
      </c>
      <c r="E88" s="92">
        <f>SUM(E89)</f>
        <v>13050.5</v>
      </c>
      <c r="F88" s="92">
        <f>SUM(F90)</f>
        <v>11150.5</v>
      </c>
      <c r="G88" s="92">
        <f>SUM(G90)</f>
        <v>11150.5</v>
      </c>
      <c r="H88" s="113">
        <v>0</v>
      </c>
      <c r="I88" s="171">
        <f t="shared" si="7"/>
        <v>117.03959463701179</v>
      </c>
    </row>
    <row r="89" spans="1:9" x14ac:dyDescent="0.25">
      <c r="A89" s="81">
        <v>3</v>
      </c>
      <c r="B89" s="93" t="s">
        <v>19</v>
      </c>
      <c r="C89" s="92">
        <v>0</v>
      </c>
      <c r="D89" s="139">
        <f>SUM(D90)</f>
        <v>11150.5</v>
      </c>
      <c r="E89" s="92">
        <f>SUM(E90)</f>
        <v>13050.5</v>
      </c>
      <c r="F89" s="92">
        <f>SUM(F90)</f>
        <v>11150.5</v>
      </c>
      <c r="G89" s="92">
        <f>SUM(G90)</f>
        <v>11150.5</v>
      </c>
      <c r="H89" s="113">
        <v>0</v>
      </c>
      <c r="I89" s="171">
        <f t="shared" si="7"/>
        <v>117.03959463701179</v>
      </c>
    </row>
    <row r="90" spans="1:9" x14ac:dyDescent="0.25">
      <c r="A90" s="81">
        <v>32</v>
      </c>
      <c r="B90" s="93" t="s">
        <v>30</v>
      </c>
      <c r="C90" s="92">
        <v>0</v>
      </c>
      <c r="D90" s="139">
        <v>11150.5</v>
      </c>
      <c r="E90" s="92">
        <v>13050.5</v>
      </c>
      <c r="F90" s="92">
        <v>11150.5</v>
      </c>
      <c r="G90" s="92">
        <v>11150.5</v>
      </c>
      <c r="H90" s="113">
        <v>0</v>
      </c>
      <c r="I90" s="171">
        <f t="shared" si="7"/>
        <v>117.03959463701179</v>
      </c>
    </row>
    <row r="91" spans="1:9" hidden="1" x14ac:dyDescent="0.25">
      <c r="A91" s="47">
        <v>321</v>
      </c>
      <c r="B91" s="48" t="s">
        <v>66</v>
      </c>
      <c r="C91" s="91">
        <v>0</v>
      </c>
      <c r="D91" s="140">
        <v>12798.88</v>
      </c>
      <c r="E91" s="91">
        <v>12798.88</v>
      </c>
      <c r="F91" s="91"/>
      <c r="G91" s="92"/>
      <c r="H91" s="113" t="e">
        <f t="shared" si="8"/>
        <v>#DIV/0!</v>
      </c>
      <c r="I91" s="171">
        <f t="shared" si="7"/>
        <v>100</v>
      </c>
    </row>
    <row r="92" spans="1:9" hidden="1" x14ac:dyDescent="0.25">
      <c r="A92" s="47">
        <v>322</v>
      </c>
      <c r="B92" s="48" t="s">
        <v>87</v>
      </c>
      <c r="C92" s="91">
        <v>0</v>
      </c>
      <c r="D92" s="140">
        <v>0</v>
      </c>
      <c r="E92" s="91">
        <v>0</v>
      </c>
      <c r="F92" s="91">
        <v>22991</v>
      </c>
      <c r="G92" s="91">
        <v>22991</v>
      </c>
      <c r="H92" s="113" t="e">
        <f t="shared" si="8"/>
        <v>#DIV/0!</v>
      </c>
      <c r="I92" s="171" t="e">
        <f t="shared" si="7"/>
        <v>#DIV/0!</v>
      </c>
    </row>
    <row r="93" spans="1:9" x14ac:dyDescent="0.25">
      <c r="A93" s="81"/>
      <c r="B93" s="93"/>
      <c r="C93" s="82"/>
      <c r="D93" s="135"/>
      <c r="E93" s="82"/>
      <c r="F93" s="82"/>
      <c r="G93" s="82"/>
      <c r="H93" s="113"/>
      <c r="I93" s="171"/>
    </row>
    <row r="94" spans="1:9" x14ac:dyDescent="0.25">
      <c r="A94" s="222" t="s">
        <v>88</v>
      </c>
      <c r="B94" s="223" t="s">
        <v>89</v>
      </c>
      <c r="C94" s="217">
        <f>SUM(C95+C102)</f>
        <v>2270</v>
      </c>
      <c r="D94" s="218">
        <f>SUM(D95+D102)</f>
        <v>1800</v>
      </c>
      <c r="E94" s="217">
        <f>SUM(E95+E102)</f>
        <v>1500</v>
      </c>
      <c r="F94" s="217">
        <f>SUM(F95+F102)</f>
        <v>1500</v>
      </c>
      <c r="G94" s="217">
        <f>SUM(G95+G102)</f>
        <v>1500</v>
      </c>
      <c r="H94" s="234">
        <f t="shared" si="8"/>
        <v>66.079295154185019</v>
      </c>
      <c r="I94" s="235">
        <f t="shared" si="7"/>
        <v>83.333333333333343</v>
      </c>
    </row>
    <row r="95" spans="1:9" x14ac:dyDescent="0.25">
      <c r="A95" s="81" t="s">
        <v>79</v>
      </c>
      <c r="B95" s="93" t="s">
        <v>86</v>
      </c>
      <c r="C95" s="82">
        <f>SUM(C96)</f>
        <v>260</v>
      </c>
      <c r="D95" s="135">
        <f>SUM(D96)</f>
        <v>300</v>
      </c>
      <c r="E95" s="82">
        <v>0</v>
      </c>
      <c r="F95" s="82">
        <v>0</v>
      </c>
      <c r="G95" s="82">
        <v>0</v>
      </c>
      <c r="H95" s="113">
        <f t="shared" si="8"/>
        <v>0</v>
      </c>
      <c r="I95" s="171">
        <f t="shared" si="7"/>
        <v>0</v>
      </c>
    </row>
    <row r="96" spans="1:9" x14ac:dyDescent="0.25">
      <c r="A96" s="81">
        <v>3</v>
      </c>
      <c r="B96" s="93" t="s">
        <v>19</v>
      </c>
      <c r="C96" s="82">
        <f>SUM(C97)</f>
        <v>260</v>
      </c>
      <c r="D96" s="135">
        <f>SUM(D97)</f>
        <v>300</v>
      </c>
      <c r="E96" s="82">
        <v>0</v>
      </c>
      <c r="F96" s="82">
        <v>0</v>
      </c>
      <c r="G96" s="82">
        <v>0</v>
      </c>
      <c r="H96" s="113">
        <f t="shared" si="8"/>
        <v>0</v>
      </c>
      <c r="I96" s="171">
        <f t="shared" si="7"/>
        <v>0</v>
      </c>
    </row>
    <row r="97" spans="1:9" x14ac:dyDescent="0.25">
      <c r="A97" s="81">
        <v>32</v>
      </c>
      <c r="B97" s="93" t="s">
        <v>30</v>
      </c>
      <c r="C97" s="82">
        <v>260</v>
      </c>
      <c r="D97" s="135">
        <v>300</v>
      </c>
      <c r="E97" s="82">
        <v>0</v>
      </c>
      <c r="F97" s="82">
        <v>0</v>
      </c>
      <c r="G97" s="82">
        <v>0</v>
      </c>
      <c r="H97" s="113">
        <f t="shared" si="8"/>
        <v>0</v>
      </c>
      <c r="I97" s="171">
        <f t="shared" si="7"/>
        <v>0</v>
      </c>
    </row>
    <row r="98" spans="1:9" hidden="1" x14ac:dyDescent="0.25">
      <c r="A98" s="47">
        <v>321</v>
      </c>
      <c r="B98" s="48" t="s">
        <v>128</v>
      </c>
      <c r="C98" s="49">
        <v>0</v>
      </c>
      <c r="D98" s="136">
        <v>0</v>
      </c>
      <c r="E98" s="49">
        <v>0</v>
      </c>
      <c r="F98" s="82"/>
      <c r="G98" s="82"/>
      <c r="H98" s="113" t="e">
        <f t="shared" si="8"/>
        <v>#DIV/0!</v>
      </c>
      <c r="I98" s="171" t="e">
        <f t="shared" si="7"/>
        <v>#DIV/0!</v>
      </c>
    </row>
    <row r="99" spans="1:9" hidden="1" x14ac:dyDescent="0.25">
      <c r="A99" s="47">
        <v>323</v>
      </c>
      <c r="B99" s="48" t="s">
        <v>68</v>
      </c>
      <c r="C99" s="49">
        <v>371.62</v>
      </c>
      <c r="D99" s="136">
        <v>260</v>
      </c>
      <c r="E99" s="49">
        <v>0</v>
      </c>
      <c r="F99" s="82"/>
      <c r="G99" s="82"/>
      <c r="H99" s="113">
        <f t="shared" si="8"/>
        <v>0</v>
      </c>
      <c r="I99" s="171">
        <f t="shared" si="7"/>
        <v>0</v>
      </c>
    </row>
    <row r="100" spans="1:9" x14ac:dyDescent="0.25">
      <c r="A100" s="81"/>
      <c r="B100" s="48"/>
      <c r="C100" s="49"/>
      <c r="D100" s="136"/>
      <c r="E100" s="49"/>
      <c r="F100" s="82"/>
      <c r="G100" s="82"/>
      <c r="H100" s="113"/>
      <c r="I100" s="171"/>
    </row>
    <row r="101" spans="1:9" x14ac:dyDescent="0.25">
      <c r="A101" s="81"/>
      <c r="B101" s="48"/>
      <c r="C101" s="49"/>
      <c r="D101" s="136"/>
      <c r="E101" s="49"/>
      <c r="F101" s="82"/>
      <c r="G101" s="82"/>
      <c r="H101" s="113"/>
      <c r="I101" s="171"/>
    </row>
    <row r="102" spans="1:9" x14ac:dyDescent="0.25">
      <c r="A102" s="81" t="s">
        <v>55</v>
      </c>
      <c r="B102" s="88" t="s">
        <v>92</v>
      </c>
      <c r="C102" s="82">
        <f>SUM(C103)</f>
        <v>2010</v>
      </c>
      <c r="D102" s="135">
        <f>SUM(D103)</f>
        <v>1500</v>
      </c>
      <c r="E102" s="82">
        <f>SUM(E103)</f>
        <v>1500</v>
      </c>
      <c r="F102" s="82">
        <v>1500</v>
      </c>
      <c r="G102" s="82">
        <v>1500</v>
      </c>
      <c r="H102" s="113">
        <f t="shared" si="8"/>
        <v>74.626865671641795</v>
      </c>
      <c r="I102" s="171">
        <f t="shared" si="7"/>
        <v>100</v>
      </c>
    </row>
    <row r="103" spans="1:9" x14ac:dyDescent="0.25">
      <c r="A103" s="81">
        <v>3</v>
      </c>
      <c r="B103" s="93" t="s">
        <v>19</v>
      </c>
      <c r="C103" s="82">
        <f>SUM(C104+C107)</f>
        <v>2010</v>
      </c>
      <c r="D103" s="135">
        <f>SUM(D104+D107)</f>
        <v>1500</v>
      </c>
      <c r="E103" s="82">
        <f>SUM(E104+E107)</f>
        <v>1500</v>
      </c>
      <c r="F103" s="82">
        <v>1500</v>
      </c>
      <c r="G103" s="82">
        <v>1500</v>
      </c>
      <c r="H103" s="113">
        <f t="shared" si="8"/>
        <v>74.626865671641795</v>
      </c>
      <c r="I103" s="171">
        <f t="shared" si="7"/>
        <v>100</v>
      </c>
    </row>
    <row r="104" spans="1:9" x14ac:dyDescent="0.25">
      <c r="A104" s="81">
        <v>31</v>
      </c>
      <c r="B104" s="88" t="s">
        <v>22</v>
      </c>
      <c r="C104" s="82">
        <v>0</v>
      </c>
      <c r="D104" s="135">
        <f>SUM(D105:D106)</f>
        <v>0</v>
      </c>
      <c r="E104" s="82">
        <f>SUM(E105)</f>
        <v>0</v>
      </c>
      <c r="F104" s="82">
        <v>0</v>
      </c>
      <c r="G104" s="82">
        <v>0</v>
      </c>
      <c r="H104" s="113">
        <v>0</v>
      </c>
      <c r="I104" s="171">
        <v>0</v>
      </c>
    </row>
    <row r="105" spans="1:9" hidden="1" x14ac:dyDescent="0.25">
      <c r="A105" s="47">
        <v>311</v>
      </c>
      <c r="B105" s="90" t="s">
        <v>132</v>
      </c>
      <c r="C105" s="49">
        <v>54.68</v>
      </c>
      <c r="D105" s="136">
        <v>0</v>
      </c>
      <c r="E105" s="82">
        <v>0</v>
      </c>
      <c r="F105" s="82"/>
      <c r="G105" s="82"/>
      <c r="H105" s="113">
        <f t="shared" si="8"/>
        <v>0</v>
      </c>
      <c r="I105" s="171" t="e">
        <f t="shared" si="7"/>
        <v>#DIV/0!</v>
      </c>
    </row>
    <row r="106" spans="1:9" hidden="1" x14ac:dyDescent="0.25">
      <c r="A106" s="47">
        <v>313</v>
      </c>
      <c r="B106" s="90" t="s">
        <v>129</v>
      </c>
      <c r="C106" s="49">
        <v>24.95</v>
      </c>
      <c r="D106" s="136">
        <v>0</v>
      </c>
      <c r="E106" s="82">
        <v>0</v>
      </c>
      <c r="F106" s="82"/>
      <c r="G106" s="82"/>
      <c r="H106" s="113">
        <f t="shared" si="8"/>
        <v>0</v>
      </c>
      <c r="I106" s="171" t="e">
        <f t="shared" si="7"/>
        <v>#DIV/0!</v>
      </c>
    </row>
    <row r="107" spans="1:9" x14ac:dyDescent="0.25">
      <c r="A107" s="81">
        <v>32</v>
      </c>
      <c r="B107" s="88" t="s">
        <v>130</v>
      </c>
      <c r="C107" s="82">
        <v>2010</v>
      </c>
      <c r="D107" s="135">
        <v>1500</v>
      </c>
      <c r="E107" s="82">
        <v>1500</v>
      </c>
      <c r="F107" s="82">
        <v>1500</v>
      </c>
      <c r="G107" s="82">
        <v>1500</v>
      </c>
      <c r="H107" s="113">
        <f t="shared" si="8"/>
        <v>74.626865671641795</v>
      </c>
      <c r="I107" s="171">
        <f t="shared" si="7"/>
        <v>100</v>
      </c>
    </row>
    <row r="108" spans="1:9" hidden="1" x14ac:dyDescent="0.25">
      <c r="A108" s="47">
        <v>321</v>
      </c>
      <c r="B108" s="48" t="s">
        <v>131</v>
      </c>
      <c r="C108" s="49">
        <v>0</v>
      </c>
      <c r="D108" s="136">
        <v>0</v>
      </c>
      <c r="E108" s="49">
        <v>0</v>
      </c>
      <c r="F108" s="82">
        <v>398</v>
      </c>
      <c r="G108" s="82">
        <v>398</v>
      </c>
      <c r="H108" s="113" t="e">
        <f t="shared" si="8"/>
        <v>#DIV/0!</v>
      </c>
      <c r="I108" s="171" t="e">
        <f t="shared" si="7"/>
        <v>#DIV/0!</v>
      </c>
    </row>
    <row r="109" spans="1:9" hidden="1" x14ac:dyDescent="0.25">
      <c r="A109" s="47">
        <v>322</v>
      </c>
      <c r="B109" s="48" t="s">
        <v>67</v>
      </c>
      <c r="C109" s="49">
        <v>0</v>
      </c>
      <c r="D109" s="136">
        <v>0</v>
      </c>
      <c r="E109" s="49">
        <v>0</v>
      </c>
      <c r="F109" s="82"/>
      <c r="G109" s="82"/>
      <c r="H109" s="113" t="e">
        <f t="shared" si="8"/>
        <v>#DIV/0!</v>
      </c>
      <c r="I109" s="171" t="e">
        <f t="shared" si="7"/>
        <v>#DIV/0!</v>
      </c>
    </row>
    <row r="110" spans="1:9" hidden="1" x14ac:dyDescent="0.25">
      <c r="A110" s="47">
        <v>323</v>
      </c>
      <c r="B110" s="48" t="s">
        <v>68</v>
      </c>
      <c r="C110" s="49">
        <v>0</v>
      </c>
      <c r="D110" s="136">
        <v>1450</v>
      </c>
      <c r="E110" s="49">
        <v>1000</v>
      </c>
      <c r="F110" s="82"/>
      <c r="G110" s="82"/>
      <c r="H110" s="113" t="e">
        <f t="shared" si="8"/>
        <v>#DIV/0!</v>
      </c>
      <c r="I110" s="171">
        <f t="shared" si="7"/>
        <v>68.965517241379317</v>
      </c>
    </row>
    <row r="111" spans="1:9" hidden="1" x14ac:dyDescent="0.25">
      <c r="A111" s="47">
        <v>329</v>
      </c>
      <c r="B111" s="48" t="s">
        <v>115</v>
      </c>
      <c r="C111" s="49">
        <v>335.5</v>
      </c>
      <c r="D111" s="136">
        <v>0</v>
      </c>
      <c r="E111" s="49">
        <v>0</v>
      </c>
      <c r="F111" s="82"/>
      <c r="G111" s="82"/>
      <c r="H111" s="113">
        <f t="shared" si="8"/>
        <v>0</v>
      </c>
      <c r="I111" s="171" t="e">
        <f t="shared" si="7"/>
        <v>#DIV/0!</v>
      </c>
    </row>
    <row r="112" spans="1:9" ht="21.75" customHeight="1" x14ac:dyDescent="0.25">
      <c r="A112" s="81"/>
      <c r="B112" s="48"/>
      <c r="C112" s="82"/>
      <c r="D112" s="136"/>
      <c r="E112" s="49"/>
      <c r="F112" s="82"/>
      <c r="G112" s="82"/>
      <c r="H112" s="113"/>
      <c r="I112" s="171"/>
    </row>
    <row r="113" spans="1:9" x14ac:dyDescent="0.25">
      <c r="A113" s="222" t="s">
        <v>133</v>
      </c>
      <c r="B113" s="223" t="s">
        <v>215</v>
      </c>
      <c r="C113" s="217">
        <f t="shared" ref="C113:D115" si="9">SUM(C114)</f>
        <v>11410</v>
      </c>
      <c r="D113" s="218">
        <f>SUM(D114+D120+D124)</f>
        <v>5799</v>
      </c>
      <c r="E113" s="217">
        <f>SUM(E114+E120+E124)</f>
        <v>5799</v>
      </c>
      <c r="F113" s="217">
        <f>SUM(F114+F120+F124)</f>
        <v>5799</v>
      </c>
      <c r="G113" s="217">
        <f>SUM(G114+G120+G124)</f>
        <v>5799</v>
      </c>
      <c r="H113" s="234">
        <v>0</v>
      </c>
      <c r="I113" s="235">
        <f t="shared" si="7"/>
        <v>100</v>
      </c>
    </row>
    <row r="114" spans="1:9" x14ac:dyDescent="0.25">
      <c r="A114" s="81" t="s">
        <v>55</v>
      </c>
      <c r="B114" s="93" t="s">
        <v>93</v>
      </c>
      <c r="C114" s="82">
        <f t="shared" si="9"/>
        <v>11410</v>
      </c>
      <c r="D114" s="135">
        <f t="shared" si="9"/>
        <v>5428</v>
      </c>
      <c r="E114" s="82">
        <f>SUM(E115)</f>
        <v>5428</v>
      </c>
      <c r="F114" s="82">
        <v>5428</v>
      </c>
      <c r="G114" s="82">
        <v>5428</v>
      </c>
      <c r="H114" s="113">
        <v>0</v>
      </c>
      <c r="I114" s="171">
        <f t="shared" si="7"/>
        <v>100</v>
      </c>
    </row>
    <row r="115" spans="1:9" x14ac:dyDescent="0.25">
      <c r="A115" s="81">
        <v>3</v>
      </c>
      <c r="B115" s="93" t="s">
        <v>19</v>
      </c>
      <c r="C115" s="82">
        <f t="shared" si="9"/>
        <v>11410</v>
      </c>
      <c r="D115" s="135">
        <f t="shared" si="9"/>
        <v>5428</v>
      </c>
      <c r="E115" s="82">
        <f>SUM(E116)</f>
        <v>5428</v>
      </c>
      <c r="F115" s="82">
        <v>5428</v>
      </c>
      <c r="G115" s="82">
        <v>5428</v>
      </c>
      <c r="H115" s="113">
        <v>0</v>
      </c>
      <c r="I115" s="171">
        <f t="shared" si="7"/>
        <v>100</v>
      </c>
    </row>
    <row r="116" spans="1:9" x14ac:dyDescent="0.25">
      <c r="A116" s="81">
        <v>32</v>
      </c>
      <c r="B116" s="93" t="s">
        <v>30</v>
      </c>
      <c r="C116" s="82">
        <v>11410</v>
      </c>
      <c r="D116" s="135">
        <v>5428</v>
      </c>
      <c r="E116" s="82">
        <v>5428</v>
      </c>
      <c r="F116" s="82">
        <v>5428</v>
      </c>
      <c r="G116" s="82">
        <v>5428</v>
      </c>
      <c r="H116" s="113">
        <v>0</v>
      </c>
      <c r="I116" s="171">
        <f t="shared" si="7"/>
        <v>100</v>
      </c>
    </row>
    <row r="117" spans="1:9" hidden="1" x14ac:dyDescent="0.25">
      <c r="A117" s="47">
        <v>323</v>
      </c>
      <c r="B117" s="48" t="s">
        <v>68</v>
      </c>
      <c r="C117" s="49">
        <v>0</v>
      </c>
      <c r="D117" s="136">
        <v>2130.2199999999998</v>
      </c>
      <c r="E117" s="49">
        <v>2000</v>
      </c>
      <c r="F117" s="49">
        <v>664</v>
      </c>
      <c r="G117" s="49">
        <v>664</v>
      </c>
      <c r="H117" s="113" t="e">
        <f t="shared" si="8"/>
        <v>#DIV/0!</v>
      </c>
      <c r="I117" s="171">
        <f t="shared" si="7"/>
        <v>93.887016364506962</v>
      </c>
    </row>
    <row r="118" spans="1:9" hidden="1" x14ac:dyDescent="0.25">
      <c r="A118" s="47">
        <v>329</v>
      </c>
      <c r="B118" s="48" t="s">
        <v>115</v>
      </c>
      <c r="C118" s="49">
        <v>0</v>
      </c>
      <c r="D118" s="136">
        <v>8432</v>
      </c>
      <c r="E118" s="49">
        <v>8000</v>
      </c>
      <c r="F118" s="49"/>
      <c r="G118" s="49"/>
      <c r="H118" s="113" t="e">
        <f t="shared" si="8"/>
        <v>#DIV/0!</v>
      </c>
      <c r="I118" s="171">
        <f t="shared" si="7"/>
        <v>94.876660341555976</v>
      </c>
    </row>
    <row r="119" spans="1:9" x14ac:dyDescent="0.25">
      <c r="A119" s="47"/>
      <c r="B119" s="48"/>
      <c r="C119" s="49"/>
      <c r="D119" s="136"/>
      <c r="E119" s="49"/>
      <c r="F119" s="49"/>
      <c r="G119" s="49"/>
      <c r="H119" s="113"/>
      <c r="I119" s="171"/>
    </row>
    <row r="120" spans="1:9" x14ac:dyDescent="0.25">
      <c r="A120" s="81" t="s">
        <v>55</v>
      </c>
      <c r="B120" s="93" t="s">
        <v>211</v>
      </c>
      <c r="C120" s="82">
        <f t="shared" ref="C120:D120" si="10">SUM(C121)</f>
        <v>0</v>
      </c>
      <c r="D120" s="135">
        <f t="shared" si="10"/>
        <v>221</v>
      </c>
      <c r="E120" s="82">
        <f t="shared" ref="E120:G121" si="11">SUM(E121)</f>
        <v>221</v>
      </c>
      <c r="F120" s="82">
        <f t="shared" si="11"/>
        <v>221</v>
      </c>
      <c r="G120" s="82">
        <f t="shared" si="11"/>
        <v>221</v>
      </c>
      <c r="H120" s="113">
        <v>0</v>
      </c>
      <c r="I120" s="171">
        <v>0</v>
      </c>
    </row>
    <row r="121" spans="1:9" x14ac:dyDescent="0.25">
      <c r="A121" s="81">
        <v>3</v>
      </c>
      <c r="B121" s="93" t="s">
        <v>19</v>
      </c>
      <c r="C121" s="49">
        <v>0</v>
      </c>
      <c r="D121" s="136">
        <f>SUM(D122)</f>
        <v>221</v>
      </c>
      <c r="E121" s="49">
        <f t="shared" si="11"/>
        <v>221</v>
      </c>
      <c r="F121" s="49">
        <f t="shared" si="11"/>
        <v>221</v>
      </c>
      <c r="G121" s="49">
        <f t="shared" si="11"/>
        <v>221</v>
      </c>
      <c r="H121" s="113">
        <v>0</v>
      </c>
      <c r="I121" s="171">
        <v>0</v>
      </c>
    </row>
    <row r="122" spans="1:9" x14ac:dyDescent="0.25">
      <c r="A122" s="81">
        <v>32</v>
      </c>
      <c r="B122" s="93" t="s">
        <v>30</v>
      </c>
      <c r="C122" s="49">
        <v>0</v>
      </c>
      <c r="D122" s="136">
        <v>221</v>
      </c>
      <c r="E122" s="49">
        <v>221</v>
      </c>
      <c r="F122" s="49">
        <v>221</v>
      </c>
      <c r="G122" s="49">
        <v>221</v>
      </c>
      <c r="H122" s="113">
        <v>0</v>
      </c>
      <c r="I122" s="171">
        <v>0</v>
      </c>
    </row>
    <row r="123" spans="1:9" x14ac:dyDescent="0.25">
      <c r="A123" s="47"/>
      <c r="B123" s="48"/>
      <c r="C123" s="49"/>
      <c r="D123" s="136"/>
      <c r="E123" s="49"/>
      <c r="F123" s="49"/>
      <c r="G123" s="49"/>
      <c r="H123" s="113"/>
      <c r="I123" s="171"/>
    </row>
    <row r="124" spans="1:9" x14ac:dyDescent="0.25">
      <c r="A124" s="81" t="s">
        <v>55</v>
      </c>
      <c r="B124" s="93" t="s">
        <v>212</v>
      </c>
      <c r="C124" s="82">
        <f t="shared" ref="C124:D124" si="12">SUM(C125)</f>
        <v>0</v>
      </c>
      <c r="D124" s="135">
        <f t="shared" si="12"/>
        <v>150</v>
      </c>
      <c r="E124" s="82">
        <f t="shared" ref="E124:G125" si="13">SUM(E125)</f>
        <v>150</v>
      </c>
      <c r="F124" s="82">
        <f t="shared" si="13"/>
        <v>150</v>
      </c>
      <c r="G124" s="82">
        <f t="shared" si="13"/>
        <v>150</v>
      </c>
      <c r="H124" s="113">
        <v>0</v>
      </c>
      <c r="I124" s="171">
        <v>0</v>
      </c>
    </row>
    <row r="125" spans="1:9" x14ac:dyDescent="0.25">
      <c r="A125" s="81">
        <v>3</v>
      </c>
      <c r="B125" s="93" t="s">
        <v>19</v>
      </c>
      <c r="C125" s="49">
        <v>0</v>
      </c>
      <c r="D125" s="136">
        <f>SUM(D126)</f>
        <v>150</v>
      </c>
      <c r="E125" s="49">
        <f t="shared" si="13"/>
        <v>150</v>
      </c>
      <c r="F125" s="49">
        <f t="shared" si="13"/>
        <v>150</v>
      </c>
      <c r="G125" s="49">
        <f t="shared" si="13"/>
        <v>150</v>
      </c>
      <c r="H125" s="113">
        <v>0</v>
      </c>
      <c r="I125" s="171">
        <v>0</v>
      </c>
    </row>
    <row r="126" spans="1:9" x14ac:dyDescent="0.25">
      <c r="A126" s="81">
        <v>32</v>
      </c>
      <c r="B126" s="93" t="s">
        <v>30</v>
      </c>
      <c r="C126" s="49">
        <v>0</v>
      </c>
      <c r="D126" s="136">
        <v>150</v>
      </c>
      <c r="E126" s="49">
        <v>150</v>
      </c>
      <c r="F126" s="49">
        <v>150</v>
      </c>
      <c r="G126" s="49">
        <v>150</v>
      </c>
      <c r="H126" s="113">
        <v>0</v>
      </c>
      <c r="I126" s="171">
        <v>0</v>
      </c>
    </row>
    <row r="127" spans="1:9" x14ac:dyDescent="0.25">
      <c r="A127" s="81"/>
      <c r="B127" s="48"/>
      <c r="C127" s="49"/>
      <c r="D127" s="136"/>
      <c r="E127" s="49"/>
      <c r="F127" s="49"/>
      <c r="G127" s="49"/>
      <c r="H127" s="113"/>
      <c r="I127" s="171"/>
    </row>
    <row r="128" spans="1:9" x14ac:dyDescent="0.25">
      <c r="A128" s="81"/>
      <c r="B128" s="93"/>
      <c r="C128" s="82"/>
      <c r="D128" s="136"/>
      <c r="E128" s="49"/>
      <c r="F128" s="82"/>
      <c r="G128" s="82"/>
      <c r="H128" s="113"/>
      <c r="I128" s="171"/>
    </row>
    <row r="129" spans="1:9" x14ac:dyDescent="0.25">
      <c r="A129" s="215" t="s">
        <v>135</v>
      </c>
      <c r="B129" s="219" t="s">
        <v>216</v>
      </c>
      <c r="C129" s="217">
        <f t="shared" ref="C129:D131" si="14">SUM(C130)</f>
        <v>1000</v>
      </c>
      <c r="D129" s="218">
        <f t="shared" si="14"/>
        <v>500</v>
      </c>
      <c r="E129" s="217">
        <f>SUM(E130)</f>
        <v>500</v>
      </c>
      <c r="F129" s="217">
        <v>500</v>
      </c>
      <c r="G129" s="217">
        <v>500</v>
      </c>
      <c r="H129" s="234">
        <f t="shared" si="8"/>
        <v>50</v>
      </c>
      <c r="I129" s="235">
        <f t="shared" si="7"/>
        <v>100</v>
      </c>
    </row>
    <row r="130" spans="1:9" x14ac:dyDescent="0.25">
      <c r="A130" s="81" t="s">
        <v>79</v>
      </c>
      <c r="B130" s="93" t="s">
        <v>137</v>
      </c>
      <c r="C130" s="82">
        <f t="shared" si="14"/>
        <v>1000</v>
      </c>
      <c r="D130" s="135">
        <f t="shared" si="14"/>
        <v>500</v>
      </c>
      <c r="E130" s="82">
        <f>SUM(E131)</f>
        <v>500</v>
      </c>
      <c r="F130" s="82">
        <v>500</v>
      </c>
      <c r="G130" s="82">
        <v>500</v>
      </c>
      <c r="H130" s="113">
        <f t="shared" si="8"/>
        <v>50</v>
      </c>
      <c r="I130" s="171">
        <f t="shared" si="7"/>
        <v>100</v>
      </c>
    </row>
    <row r="131" spans="1:9" x14ac:dyDescent="0.25">
      <c r="A131" s="81">
        <v>3</v>
      </c>
      <c r="B131" s="93" t="s">
        <v>19</v>
      </c>
      <c r="C131" s="82">
        <f t="shared" si="14"/>
        <v>1000</v>
      </c>
      <c r="D131" s="135">
        <f t="shared" si="14"/>
        <v>500</v>
      </c>
      <c r="E131" s="82">
        <f>SUM(E132)</f>
        <v>500</v>
      </c>
      <c r="F131" s="82">
        <v>500</v>
      </c>
      <c r="G131" s="82">
        <v>500</v>
      </c>
      <c r="H131" s="113">
        <f t="shared" si="8"/>
        <v>50</v>
      </c>
      <c r="I131" s="171">
        <f t="shared" si="7"/>
        <v>100</v>
      </c>
    </row>
    <row r="132" spans="1:9" x14ac:dyDescent="0.25">
      <c r="A132" s="81">
        <v>32</v>
      </c>
      <c r="B132" s="93" t="s">
        <v>30</v>
      </c>
      <c r="C132" s="82">
        <v>1000</v>
      </c>
      <c r="D132" s="135">
        <v>500</v>
      </c>
      <c r="E132" s="82">
        <v>500</v>
      </c>
      <c r="F132" s="82">
        <v>500</v>
      </c>
      <c r="G132" s="82">
        <v>500</v>
      </c>
      <c r="H132" s="113">
        <f t="shared" si="8"/>
        <v>50</v>
      </c>
      <c r="I132" s="171">
        <f t="shared" si="7"/>
        <v>100</v>
      </c>
    </row>
    <row r="133" spans="1:9" hidden="1" x14ac:dyDescent="0.25">
      <c r="A133" s="47">
        <v>322</v>
      </c>
      <c r="B133" s="48" t="s">
        <v>67</v>
      </c>
      <c r="C133" s="49">
        <v>52.96</v>
      </c>
      <c r="D133" s="135">
        <v>0</v>
      </c>
      <c r="E133" s="49">
        <v>500</v>
      </c>
      <c r="F133" s="82"/>
      <c r="G133" s="82"/>
      <c r="H133" s="113">
        <f t="shared" si="8"/>
        <v>944.10876132930514</v>
      </c>
      <c r="I133" s="171" t="e">
        <f t="shared" si="7"/>
        <v>#DIV/0!</v>
      </c>
    </row>
    <row r="134" spans="1:9" hidden="1" x14ac:dyDescent="0.25">
      <c r="A134" s="47">
        <v>323</v>
      </c>
      <c r="B134" s="48" t="s">
        <v>68</v>
      </c>
      <c r="C134" s="49">
        <v>195.77</v>
      </c>
      <c r="D134" s="135">
        <v>0</v>
      </c>
      <c r="E134" s="49">
        <v>250</v>
      </c>
      <c r="F134" s="82"/>
      <c r="G134" s="82"/>
      <c r="H134" s="113">
        <f t="shared" si="8"/>
        <v>127.70087347397457</v>
      </c>
      <c r="I134" s="171" t="e">
        <f t="shared" si="7"/>
        <v>#DIV/0!</v>
      </c>
    </row>
    <row r="135" spans="1:9" hidden="1" x14ac:dyDescent="0.25">
      <c r="A135" s="47">
        <v>329</v>
      </c>
      <c r="B135" s="48" t="s">
        <v>138</v>
      </c>
      <c r="C135" s="49">
        <v>0</v>
      </c>
      <c r="D135" s="135">
        <v>1000</v>
      </c>
      <c r="E135" s="49">
        <v>250</v>
      </c>
      <c r="F135" s="82"/>
      <c r="G135" s="82"/>
      <c r="H135" s="113" t="e">
        <f t="shared" si="8"/>
        <v>#DIV/0!</v>
      </c>
      <c r="I135" s="171">
        <f t="shared" si="7"/>
        <v>25</v>
      </c>
    </row>
    <row r="136" spans="1:9" x14ac:dyDescent="0.25">
      <c r="A136" s="81"/>
      <c r="B136" s="93"/>
      <c r="C136" s="82"/>
      <c r="D136" s="135"/>
      <c r="E136" s="82"/>
      <c r="F136" s="82"/>
      <c r="G136" s="82"/>
      <c r="H136" s="113"/>
      <c r="I136" s="171"/>
    </row>
    <row r="137" spans="1:9" x14ac:dyDescent="0.25">
      <c r="A137" s="81"/>
      <c r="B137" s="93"/>
      <c r="C137" s="82"/>
      <c r="D137" s="135"/>
      <c r="E137" s="82"/>
      <c r="F137" s="82"/>
      <c r="G137" s="82"/>
      <c r="H137" s="113"/>
      <c r="I137" s="171"/>
    </row>
    <row r="138" spans="1:9" x14ac:dyDescent="0.25">
      <c r="A138" s="215" t="s">
        <v>139</v>
      </c>
      <c r="B138" s="219" t="s">
        <v>217</v>
      </c>
      <c r="C138" s="217">
        <f t="shared" ref="C138:E140" si="15">SUM(C139)</f>
        <v>0</v>
      </c>
      <c r="D138" s="218">
        <f t="shared" si="15"/>
        <v>500</v>
      </c>
      <c r="E138" s="217">
        <f t="shared" si="15"/>
        <v>500</v>
      </c>
      <c r="F138" s="217">
        <f>SUM(F140)</f>
        <v>500</v>
      </c>
      <c r="G138" s="217">
        <f>SUM(G140)</f>
        <v>500</v>
      </c>
      <c r="H138" s="234">
        <v>0</v>
      </c>
      <c r="I138" s="235">
        <v>0</v>
      </c>
    </row>
    <row r="139" spans="1:9" x14ac:dyDescent="0.25">
      <c r="A139" s="81" t="s">
        <v>79</v>
      </c>
      <c r="B139" s="93" t="s">
        <v>137</v>
      </c>
      <c r="C139" s="82">
        <f t="shared" si="15"/>
        <v>0</v>
      </c>
      <c r="D139" s="135">
        <f t="shared" si="15"/>
        <v>500</v>
      </c>
      <c r="E139" s="82">
        <f t="shared" si="15"/>
        <v>500</v>
      </c>
      <c r="F139" s="82">
        <f>SUM(F140)</f>
        <v>500</v>
      </c>
      <c r="G139" s="82">
        <f>SUM(G141)</f>
        <v>500</v>
      </c>
      <c r="H139" s="113">
        <v>0</v>
      </c>
      <c r="I139" s="171">
        <v>0</v>
      </c>
    </row>
    <row r="140" spans="1:9" x14ac:dyDescent="0.25">
      <c r="A140" s="81">
        <v>3</v>
      </c>
      <c r="B140" s="93" t="s">
        <v>19</v>
      </c>
      <c r="C140" s="82">
        <f t="shared" si="15"/>
        <v>0</v>
      </c>
      <c r="D140" s="135">
        <f t="shared" si="15"/>
        <v>500</v>
      </c>
      <c r="E140" s="82">
        <f t="shared" si="15"/>
        <v>500</v>
      </c>
      <c r="F140" s="82">
        <f>SUM(F141)</f>
        <v>500</v>
      </c>
      <c r="G140" s="82">
        <f>SUM(G141)</f>
        <v>500</v>
      </c>
      <c r="H140" s="113">
        <v>0</v>
      </c>
      <c r="I140" s="171">
        <v>0</v>
      </c>
    </row>
    <row r="141" spans="1:9" x14ac:dyDescent="0.25">
      <c r="A141" s="81">
        <v>32</v>
      </c>
      <c r="B141" s="93" t="s">
        <v>30</v>
      </c>
      <c r="C141" s="82">
        <v>0</v>
      </c>
      <c r="D141" s="135">
        <v>500</v>
      </c>
      <c r="E141" s="82">
        <v>500</v>
      </c>
      <c r="F141" s="82">
        <v>500</v>
      </c>
      <c r="G141" s="82">
        <v>500</v>
      </c>
      <c r="H141" s="113">
        <v>0</v>
      </c>
      <c r="I141" s="171">
        <v>0</v>
      </c>
    </row>
    <row r="142" spans="1:9" hidden="1" x14ac:dyDescent="0.25">
      <c r="A142" s="47">
        <v>321</v>
      </c>
      <c r="B142" s="48" t="s">
        <v>66</v>
      </c>
      <c r="C142" s="49">
        <v>26.55</v>
      </c>
      <c r="D142" s="136">
        <v>0</v>
      </c>
      <c r="E142" s="49">
        <v>0</v>
      </c>
      <c r="F142" s="82"/>
      <c r="G142" s="82"/>
      <c r="H142" s="113">
        <f t="shared" ref="H142:H202" si="16">SUM(E142/C142)*100</f>
        <v>0</v>
      </c>
      <c r="I142" s="171" t="e">
        <f t="shared" ref="I142:I206" si="17">SUM(E142/D142)*100</f>
        <v>#DIV/0!</v>
      </c>
    </row>
    <row r="143" spans="1:9" hidden="1" x14ac:dyDescent="0.25">
      <c r="A143" s="47">
        <v>322</v>
      </c>
      <c r="B143" s="48" t="s">
        <v>67</v>
      </c>
      <c r="C143" s="49">
        <v>26.65</v>
      </c>
      <c r="D143" s="136">
        <v>0</v>
      </c>
      <c r="E143" s="49">
        <v>500</v>
      </c>
      <c r="F143" s="82"/>
      <c r="G143" s="82"/>
      <c r="H143" s="113">
        <f t="shared" si="16"/>
        <v>1876.172607879925</v>
      </c>
      <c r="I143" s="171" t="e">
        <f t="shared" si="17"/>
        <v>#DIV/0!</v>
      </c>
    </row>
    <row r="144" spans="1:9" hidden="1" x14ac:dyDescent="0.25">
      <c r="A144" s="47">
        <v>323</v>
      </c>
      <c r="B144" s="48" t="s">
        <v>68</v>
      </c>
      <c r="C144" s="49">
        <v>464.53</v>
      </c>
      <c r="D144" s="136">
        <v>0</v>
      </c>
      <c r="E144" s="49">
        <v>500</v>
      </c>
      <c r="F144" s="82"/>
      <c r="G144" s="82"/>
      <c r="H144" s="113">
        <f t="shared" si="16"/>
        <v>107.63567476804512</v>
      </c>
      <c r="I144" s="171" t="e">
        <f t="shared" si="17"/>
        <v>#DIV/0!</v>
      </c>
    </row>
    <row r="145" spans="1:9" x14ac:dyDescent="0.25">
      <c r="A145" s="81"/>
      <c r="B145" s="93"/>
      <c r="C145" s="82"/>
      <c r="D145" s="135"/>
      <c r="E145" s="82"/>
      <c r="F145" s="82"/>
      <c r="G145" s="82"/>
      <c r="H145" s="113"/>
      <c r="I145" s="171"/>
    </row>
    <row r="146" spans="1:9" x14ac:dyDescent="0.25">
      <c r="A146" s="84"/>
      <c r="B146" s="86"/>
      <c r="C146" s="82"/>
      <c r="D146" s="135"/>
      <c r="E146" s="82"/>
      <c r="F146" s="82"/>
      <c r="G146" s="82"/>
      <c r="H146" s="113"/>
      <c r="I146" s="171"/>
    </row>
    <row r="147" spans="1:9" ht="16.5" customHeight="1" x14ac:dyDescent="0.25">
      <c r="A147" s="215" t="s">
        <v>94</v>
      </c>
      <c r="B147" s="219" t="s">
        <v>95</v>
      </c>
      <c r="C147" s="224">
        <f>SUM(C148+C154)</f>
        <v>5479.5599999999995</v>
      </c>
      <c r="D147" s="225">
        <f>SUM(D148+D154)</f>
        <v>3900</v>
      </c>
      <c r="E147" s="224">
        <f>SUM(E148+E154)</f>
        <v>0</v>
      </c>
      <c r="F147" s="217">
        <v>0</v>
      </c>
      <c r="G147" s="217">
        <v>0</v>
      </c>
      <c r="H147" s="234">
        <v>0</v>
      </c>
      <c r="I147" s="235">
        <f t="shared" si="17"/>
        <v>0</v>
      </c>
    </row>
    <row r="148" spans="1:9" x14ac:dyDescent="0.25">
      <c r="A148" s="84" t="s">
        <v>79</v>
      </c>
      <c r="B148" s="88" t="s">
        <v>162</v>
      </c>
      <c r="C148" s="91">
        <f>SUM(C149)</f>
        <v>2562.54</v>
      </c>
      <c r="D148" s="139">
        <f>SUM(D149)</f>
        <v>2106</v>
      </c>
      <c r="E148" s="92">
        <f>SUM(E149)</f>
        <v>0</v>
      </c>
      <c r="F148" s="82">
        <v>0</v>
      </c>
      <c r="G148" s="82">
        <v>0</v>
      </c>
      <c r="H148" s="113">
        <v>0</v>
      </c>
      <c r="I148" s="171">
        <f t="shared" si="17"/>
        <v>0</v>
      </c>
    </row>
    <row r="149" spans="1:9" x14ac:dyDescent="0.25">
      <c r="A149" s="87">
        <v>3</v>
      </c>
      <c r="B149" s="96" t="s">
        <v>19</v>
      </c>
      <c r="C149" s="92">
        <f>SUM(C150)</f>
        <v>2562.54</v>
      </c>
      <c r="D149" s="139">
        <f>SUM(D150)</f>
        <v>2106</v>
      </c>
      <c r="E149" s="92">
        <v>0</v>
      </c>
      <c r="F149" s="82">
        <v>0</v>
      </c>
      <c r="G149" s="82">
        <v>0</v>
      </c>
      <c r="H149" s="113">
        <v>0</v>
      </c>
      <c r="I149" s="171">
        <f t="shared" si="17"/>
        <v>0</v>
      </c>
    </row>
    <row r="150" spans="1:9" x14ac:dyDescent="0.25">
      <c r="A150" s="87">
        <v>37</v>
      </c>
      <c r="B150" s="88" t="s">
        <v>163</v>
      </c>
      <c r="C150" s="92">
        <v>2562.54</v>
      </c>
      <c r="D150" s="139">
        <v>2106</v>
      </c>
      <c r="E150" s="92">
        <v>0</v>
      </c>
      <c r="F150" s="82">
        <v>0</v>
      </c>
      <c r="G150" s="82">
        <v>0</v>
      </c>
      <c r="H150" s="113">
        <v>0</v>
      </c>
      <c r="I150" s="171">
        <f t="shared" si="17"/>
        <v>0</v>
      </c>
    </row>
    <row r="151" spans="1:9" hidden="1" x14ac:dyDescent="0.25">
      <c r="A151" s="89">
        <v>372</v>
      </c>
      <c r="B151" s="90" t="s">
        <v>163</v>
      </c>
      <c r="C151" s="91">
        <v>0</v>
      </c>
      <c r="D151" s="140">
        <v>3070.4</v>
      </c>
      <c r="E151" s="91">
        <v>3070.4</v>
      </c>
      <c r="F151" s="82"/>
      <c r="G151" s="82"/>
      <c r="H151" s="113" t="e">
        <f t="shared" si="16"/>
        <v>#DIV/0!</v>
      </c>
      <c r="I151" s="171">
        <f t="shared" si="17"/>
        <v>100</v>
      </c>
    </row>
    <row r="152" spans="1:9" x14ac:dyDescent="0.25">
      <c r="A152" s="89"/>
      <c r="B152" s="88"/>
      <c r="C152" s="91"/>
      <c r="D152" s="140"/>
      <c r="E152" s="92"/>
      <c r="F152" s="82"/>
      <c r="G152" s="82"/>
      <c r="H152" s="113"/>
      <c r="I152" s="171"/>
    </row>
    <row r="153" spans="1:9" x14ac:dyDescent="0.25">
      <c r="A153" s="89"/>
      <c r="B153" s="88"/>
      <c r="C153" s="91"/>
      <c r="D153" s="140"/>
      <c r="E153" s="92"/>
      <c r="F153" s="82"/>
      <c r="G153" s="82"/>
      <c r="H153" s="113"/>
      <c r="I153" s="171"/>
    </row>
    <row r="154" spans="1:9" x14ac:dyDescent="0.25">
      <c r="A154" s="84" t="s">
        <v>79</v>
      </c>
      <c r="B154" s="88" t="s">
        <v>188</v>
      </c>
      <c r="C154" s="92">
        <f>SUM(C155)</f>
        <v>2917.02</v>
      </c>
      <c r="D154" s="139">
        <f t="shared" ref="D154:E155" si="18">SUM(D155)</f>
        <v>1794</v>
      </c>
      <c r="E154" s="92">
        <f t="shared" si="18"/>
        <v>0</v>
      </c>
      <c r="F154" s="82">
        <v>0</v>
      </c>
      <c r="G154" s="82">
        <v>0</v>
      </c>
      <c r="H154" s="113">
        <v>0</v>
      </c>
      <c r="I154" s="171">
        <f t="shared" si="17"/>
        <v>0</v>
      </c>
    </row>
    <row r="155" spans="1:9" x14ac:dyDescent="0.25">
      <c r="A155" s="87">
        <v>3</v>
      </c>
      <c r="B155" s="96" t="s">
        <v>19</v>
      </c>
      <c r="C155" s="92">
        <f>SUM(C156)</f>
        <v>2917.02</v>
      </c>
      <c r="D155" s="139">
        <f t="shared" si="18"/>
        <v>1794</v>
      </c>
      <c r="E155" s="92">
        <f t="shared" si="18"/>
        <v>0</v>
      </c>
      <c r="F155" s="82">
        <v>0</v>
      </c>
      <c r="G155" s="82">
        <v>0</v>
      </c>
      <c r="H155" s="113">
        <v>0</v>
      </c>
      <c r="I155" s="171">
        <f t="shared" si="17"/>
        <v>0</v>
      </c>
    </row>
    <row r="156" spans="1:9" x14ac:dyDescent="0.25">
      <c r="A156" s="87">
        <v>37</v>
      </c>
      <c r="B156" s="88" t="s">
        <v>163</v>
      </c>
      <c r="C156" s="92">
        <v>2917.02</v>
      </c>
      <c r="D156" s="139">
        <v>1794</v>
      </c>
      <c r="E156" s="92">
        <v>0</v>
      </c>
      <c r="F156" s="82">
        <v>0</v>
      </c>
      <c r="G156" s="82">
        <v>0</v>
      </c>
      <c r="H156" s="113">
        <v>0</v>
      </c>
      <c r="I156" s="171">
        <f t="shared" si="17"/>
        <v>0</v>
      </c>
    </row>
    <row r="157" spans="1:9" hidden="1" x14ac:dyDescent="0.25">
      <c r="A157" s="89">
        <v>372</v>
      </c>
      <c r="B157" s="90" t="s">
        <v>163</v>
      </c>
      <c r="C157" s="91">
        <v>0</v>
      </c>
      <c r="D157" s="140">
        <v>4395.2</v>
      </c>
      <c r="E157" s="91">
        <v>4395.2</v>
      </c>
      <c r="F157" s="82"/>
      <c r="G157" s="82"/>
      <c r="H157" s="113" t="e">
        <f t="shared" si="16"/>
        <v>#DIV/0!</v>
      </c>
      <c r="I157" s="171">
        <f t="shared" si="17"/>
        <v>100</v>
      </c>
    </row>
    <row r="158" spans="1:9" x14ac:dyDescent="0.25">
      <c r="A158" s="89"/>
      <c r="B158" s="90"/>
      <c r="C158" s="91"/>
      <c r="D158" s="140"/>
      <c r="E158" s="92"/>
      <c r="F158" s="82"/>
      <c r="G158" s="82"/>
      <c r="H158" s="113"/>
      <c r="I158" s="171"/>
    </row>
    <row r="159" spans="1:9" x14ac:dyDescent="0.25">
      <c r="A159" s="98"/>
      <c r="B159" s="99"/>
      <c r="C159" s="100"/>
      <c r="D159" s="135"/>
      <c r="E159" s="82"/>
      <c r="F159" s="82"/>
      <c r="G159" s="82"/>
      <c r="H159" s="113"/>
      <c r="I159" s="171"/>
    </row>
    <row r="160" spans="1:9" x14ac:dyDescent="0.25">
      <c r="A160" s="215" t="s">
        <v>97</v>
      </c>
      <c r="B160" s="219" t="s">
        <v>218</v>
      </c>
      <c r="C160" s="217">
        <f>SUM(C161)</f>
        <v>7164.0899999999992</v>
      </c>
      <c r="D160" s="218">
        <f>SUM(D161)</f>
        <v>16120</v>
      </c>
      <c r="E160" s="217">
        <f>SUM(E161)</f>
        <v>16206.369999999999</v>
      </c>
      <c r="F160" s="217">
        <f>SUM(F161)</f>
        <v>16206.369999999999</v>
      </c>
      <c r="G160" s="217">
        <f>SUM(G161)</f>
        <v>16206.369999999999</v>
      </c>
      <c r="H160" s="234">
        <f t="shared" si="16"/>
        <v>226.21672815388979</v>
      </c>
      <c r="I160" s="235">
        <f t="shared" si="17"/>
        <v>100.53579404466501</v>
      </c>
    </row>
    <row r="161" spans="1:9" x14ac:dyDescent="0.25">
      <c r="A161" s="84" t="s">
        <v>79</v>
      </c>
      <c r="B161" s="96" t="s">
        <v>142</v>
      </c>
      <c r="C161" s="82">
        <f>SUM(C162+C169)</f>
        <v>7164.0899999999992</v>
      </c>
      <c r="D161" s="135">
        <f>SUM(D162+D169)</f>
        <v>16120</v>
      </c>
      <c r="E161" s="82">
        <f>SUM(E162+E169)</f>
        <v>16206.369999999999</v>
      </c>
      <c r="F161" s="82">
        <f>SUM(F162+F169)</f>
        <v>16206.369999999999</v>
      </c>
      <c r="G161" s="82">
        <f>SUM(G162+G169)</f>
        <v>16206.369999999999</v>
      </c>
      <c r="H161" s="113">
        <f t="shared" si="16"/>
        <v>226.21672815388979</v>
      </c>
      <c r="I161" s="171">
        <f t="shared" si="17"/>
        <v>100.53579404466501</v>
      </c>
    </row>
    <row r="162" spans="1:9" x14ac:dyDescent="0.25">
      <c r="A162" s="101">
        <v>3</v>
      </c>
      <c r="B162" s="96" t="s">
        <v>19</v>
      </c>
      <c r="C162" s="82">
        <f>SUM(C163+C168)</f>
        <v>7159.0899999999992</v>
      </c>
      <c r="D162" s="135">
        <f>SUM(D163)</f>
        <v>10133.629999999999</v>
      </c>
      <c r="E162" s="82">
        <f>SUM(E163)</f>
        <v>10220</v>
      </c>
      <c r="F162" s="82">
        <v>10220</v>
      </c>
      <c r="G162" s="82">
        <v>10220</v>
      </c>
      <c r="H162" s="113">
        <f t="shared" si="16"/>
        <v>142.75557368324746</v>
      </c>
      <c r="I162" s="171">
        <f t="shared" si="17"/>
        <v>100.85231057380228</v>
      </c>
    </row>
    <row r="163" spans="1:9" x14ac:dyDescent="0.25">
      <c r="A163" s="101">
        <v>32</v>
      </c>
      <c r="B163" s="96" t="s">
        <v>30</v>
      </c>
      <c r="C163" s="82">
        <v>6979.11</v>
      </c>
      <c r="D163" s="135">
        <v>10133.629999999999</v>
      </c>
      <c r="E163" s="82">
        <v>10220</v>
      </c>
      <c r="F163" s="82">
        <v>10220</v>
      </c>
      <c r="G163" s="82">
        <v>10220</v>
      </c>
      <c r="H163" s="113">
        <f t="shared" si="16"/>
        <v>146.43700987661751</v>
      </c>
      <c r="I163" s="171">
        <f t="shared" si="17"/>
        <v>100.85231057380228</v>
      </c>
    </row>
    <row r="164" spans="1:9" hidden="1" x14ac:dyDescent="0.25">
      <c r="A164" s="47">
        <v>321</v>
      </c>
      <c r="B164" s="48" t="s">
        <v>131</v>
      </c>
      <c r="C164" s="91">
        <v>0</v>
      </c>
      <c r="D164" s="140">
        <v>650</v>
      </c>
      <c r="E164" s="91">
        <v>3000</v>
      </c>
      <c r="F164" s="91">
        <v>332</v>
      </c>
      <c r="G164" s="91">
        <v>332</v>
      </c>
      <c r="H164" s="113" t="e">
        <f t="shared" si="16"/>
        <v>#DIV/0!</v>
      </c>
      <c r="I164" s="171">
        <f t="shared" si="17"/>
        <v>461.53846153846149</v>
      </c>
    </row>
    <row r="165" spans="1:9" hidden="1" x14ac:dyDescent="0.25">
      <c r="A165" s="47">
        <v>322</v>
      </c>
      <c r="B165" s="48" t="s">
        <v>67</v>
      </c>
      <c r="C165" s="91">
        <v>38.53</v>
      </c>
      <c r="D165" s="140">
        <v>600</v>
      </c>
      <c r="E165" s="91">
        <v>2000</v>
      </c>
      <c r="F165" s="91">
        <v>133</v>
      </c>
      <c r="G165" s="91">
        <v>133</v>
      </c>
      <c r="H165" s="113">
        <f t="shared" si="16"/>
        <v>5190.7604464053984</v>
      </c>
      <c r="I165" s="171">
        <f t="shared" si="17"/>
        <v>333.33333333333337</v>
      </c>
    </row>
    <row r="166" spans="1:9" hidden="1" x14ac:dyDescent="0.25">
      <c r="A166" s="47">
        <v>323</v>
      </c>
      <c r="B166" s="48" t="s">
        <v>68</v>
      </c>
      <c r="C166" s="49">
        <v>973.85</v>
      </c>
      <c r="D166" s="136">
        <v>1950</v>
      </c>
      <c r="E166" s="49">
        <v>3000</v>
      </c>
      <c r="F166" s="49">
        <v>133</v>
      </c>
      <c r="G166" s="49">
        <v>133</v>
      </c>
      <c r="H166" s="113">
        <f t="shared" si="16"/>
        <v>308.05565538840682</v>
      </c>
      <c r="I166" s="171">
        <f t="shared" si="17"/>
        <v>153.84615384615387</v>
      </c>
    </row>
    <row r="167" spans="1:9" hidden="1" x14ac:dyDescent="0.25">
      <c r="A167" s="47">
        <v>329</v>
      </c>
      <c r="B167" s="48" t="s">
        <v>91</v>
      </c>
      <c r="C167" s="49">
        <v>245.56</v>
      </c>
      <c r="D167" s="136">
        <v>0</v>
      </c>
      <c r="E167" s="49">
        <v>0</v>
      </c>
      <c r="F167" s="49">
        <v>199</v>
      </c>
      <c r="G167" s="49">
        <v>199</v>
      </c>
      <c r="H167" s="113">
        <f t="shared" si="16"/>
        <v>0</v>
      </c>
      <c r="I167" s="171" t="e">
        <f t="shared" si="17"/>
        <v>#DIV/0!</v>
      </c>
    </row>
    <row r="168" spans="1:9" x14ac:dyDescent="0.25">
      <c r="A168" s="81">
        <v>34</v>
      </c>
      <c r="B168" s="93" t="s">
        <v>70</v>
      </c>
      <c r="C168" s="49">
        <v>179.98</v>
      </c>
      <c r="D168" s="136"/>
      <c r="E168" s="49"/>
      <c r="F168" s="49"/>
      <c r="G168" s="49"/>
      <c r="H168" s="113"/>
      <c r="I168" s="171"/>
    </row>
    <row r="169" spans="1:9" x14ac:dyDescent="0.25">
      <c r="A169" s="81">
        <v>4</v>
      </c>
      <c r="B169" s="102" t="s">
        <v>117</v>
      </c>
      <c r="C169" s="82">
        <f>SUM(C170)</f>
        <v>5</v>
      </c>
      <c r="D169" s="135">
        <f>SUM(D170)</f>
        <v>5986.37</v>
      </c>
      <c r="E169" s="82">
        <f>SUM(E170)</f>
        <v>5986.37</v>
      </c>
      <c r="F169" s="82">
        <v>5986.37</v>
      </c>
      <c r="G169" s="82">
        <v>5986.37</v>
      </c>
      <c r="H169" s="113">
        <v>0</v>
      </c>
      <c r="I169" s="171">
        <f t="shared" si="17"/>
        <v>100</v>
      </c>
    </row>
    <row r="170" spans="1:9" x14ac:dyDescent="0.25">
      <c r="A170" s="81">
        <v>42</v>
      </c>
      <c r="B170" s="93" t="s">
        <v>118</v>
      </c>
      <c r="C170" s="82">
        <v>5</v>
      </c>
      <c r="D170" s="135">
        <v>5986.37</v>
      </c>
      <c r="E170" s="82">
        <v>5986.37</v>
      </c>
      <c r="F170" s="82">
        <v>5986.37</v>
      </c>
      <c r="G170" s="82">
        <v>5986.37</v>
      </c>
      <c r="H170" s="113">
        <v>0</v>
      </c>
      <c r="I170" s="171">
        <f t="shared" si="17"/>
        <v>100</v>
      </c>
    </row>
    <row r="171" spans="1:9" hidden="1" x14ac:dyDescent="0.25">
      <c r="A171" s="47">
        <v>422</v>
      </c>
      <c r="B171" s="48" t="s">
        <v>118</v>
      </c>
      <c r="C171" s="49">
        <v>0</v>
      </c>
      <c r="D171" s="136">
        <v>1800</v>
      </c>
      <c r="E171" s="49">
        <v>0</v>
      </c>
      <c r="F171" s="49"/>
      <c r="G171" s="49"/>
      <c r="H171" s="113" t="e">
        <f t="shared" si="16"/>
        <v>#DIV/0!</v>
      </c>
      <c r="I171" s="171">
        <f t="shared" si="17"/>
        <v>0</v>
      </c>
    </row>
    <row r="172" spans="1:9" x14ac:dyDescent="0.25">
      <c r="A172" s="81"/>
      <c r="B172" s="93"/>
      <c r="C172" s="82"/>
      <c r="D172" s="135"/>
      <c r="E172" s="82"/>
      <c r="F172" s="49"/>
      <c r="G172" s="49"/>
      <c r="H172" s="113"/>
      <c r="I172" s="171"/>
    </row>
    <row r="173" spans="1:9" x14ac:dyDescent="0.25">
      <c r="A173" s="226" t="s">
        <v>143</v>
      </c>
      <c r="B173" s="223" t="s">
        <v>219</v>
      </c>
      <c r="C173" s="217">
        <f>SUM(C174)</f>
        <v>225.95</v>
      </c>
      <c r="D173" s="218">
        <v>0</v>
      </c>
      <c r="E173" s="217">
        <f>SUM(E174)</f>
        <v>0</v>
      </c>
      <c r="F173" s="217">
        <v>0</v>
      </c>
      <c r="G173" s="217">
        <v>0</v>
      </c>
      <c r="H173" s="234">
        <v>0</v>
      </c>
      <c r="I173" s="235">
        <v>0</v>
      </c>
    </row>
    <row r="174" spans="1:9" x14ac:dyDescent="0.25">
      <c r="A174" s="103" t="s">
        <v>79</v>
      </c>
      <c r="B174" s="93" t="s">
        <v>145</v>
      </c>
      <c r="C174" s="82">
        <f>SUM(C175)</f>
        <v>225.95</v>
      </c>
      <c r="D174" s="135">
        <v>0</v>
      </c>
      <c r="E174" s="82">
        <v>0</v>
      </c>
      <c r="F174" s="82">
        <v>0</v>
      </c>
      <c r="G174" s="82">
        <v>0</v>
      </c>
      <c r="H174" s="113">
        <v>0</v>
      </c>
      <c r="I174" s="171">
        <v>0</v>
      </c>
    </row>
    <row r="175" spans="1:9" x14ac:dyDescent="0.25">
      <c r="A175" s="81">
        <v>3</v>
      </c>
      <c r="B175" s="96" t="s">
        <v>19</v>
      </c>
      <c r="C175" s="82">
        <f>SUM(C176)</f>
        <v>225.95</v>
      </c>
      <c r="D175" s="135">
        <v>0</v>
      </c>
      <c r="E175" s="82">
        <f>SUM(E176)</f>
        <v>0</v>
      </c>
      <c r="F175" s="82">
        <v>0</v>
      </c>
      <c r="G175" s="82">
        <v>0</v>
      </c>
      <c r="H175" s="113">
        <v>0</v>
      </c>
      <c r="I175" s="171">
        <v>0</v>
      </c>
    </row>
    <row r="176" spans="1:9" x14ac:dyDescent="0.25">
      <c r="A176" s="81">
        <v>32</v>
      </c>
      <c r="B176" s="96" t="s">
        <v>30</v>
      </c>
      <c r="C176" s="82">
        <v>225.95</v>
      </c>
      <c r="D176" s="135">
        <v>0</v>
      </c>
      <c r="E176" s="82">
        <v>0</v>
      </c>
      <c r="F176" s="82">
        <v>0</v>
      </c>
      <c r="G176" s="82">
        <v>0</v>
      </c>
      <c r="H176" s="113">
        <v>0</v>
      </c>
      <c r="I176" s="171">
        <v>0</v>
      </c>
    </row>
    <row r="177" spans="1:9" hidden="1" x14ac:dyDescent="0.25">
      <c r="A177" s="47">
        <v>321</v>
      </c>
      <c r="B177" s="48" t="s">
        <v>96</v>
      </c>
      <c r="C177" s="49">
        <v>0</v>
      </c>
      <c r="D177" s="136">
        <v>0</v>
      </c>
      <c r="E177" s="49">
        <v>300</v>
      </c>
      <c r="F177" s="49"/>
      <c r="G177" s="82"/>
      <c r="H177" s="113" t="e">
        <f t="shared" si="16"/>
        <v>#DIV/0!</v>
      </c>
      <c r="I177" s="171" t="e">
        <f t="shared" si="17"/>
        <v>#DIV/0!</v>
      </c>
    </row>
    <row r="178" spans="1:9" hidden="1" x14ac:dyDescent="0.25">
      <c r="A178" s="47">
        <v>324</v>
      </c>
      <c r="B178" s="48" t="s">
        <v>146</v>
      </c>
      <c r="C178" s="49">
        <v>0</v>
      </c>
      <c r="D178" s="136">
        <v>0</v>
      </c>
      <c r="E178" s="49">
        <v>0</v>
      </c>
      <c r="F178" s="49"/>
      <c r="G178" s="82"/>
      <c r="H178" s="113" t="e">
        <f t="shared" si="16"/>
        <v>#DIV/0!</v>
      </c>
      <c r="I178" s="171" t="e">
        <f t="shared" si="17"/>
        <v>#DIV/0!</v>
      </c>
    </row>
    <row r="179" spans="1:9" x14ac:dyDescent="0.25">
      <c r="A179" s="84"/>
      <c r="B179" s="88"/>
      <c r="C179" s="82"/>
      <c r="D179" s="135"/>
      <c r="E179" s="82"/>
      <c r="F179" s="82"/>
      <c r="G179" s="82"/>
      <c r="H179" s="113"/>
      <c r="I179" s="171"/>
    </row>
    <row r="180" spans="1:9" x14ac:dyDescent="0.25">
      <c r="A180" s="47"/>
      <c r="B180" s="48"/>
      <c r="C180" s="49"/>
      <c r="D180" s="136"/>
      <c r="E180" s="49"/>
      <c r="F180" s="49"/>
      <c r="G180" s="49"/>
      <c r="H180" s="113"/>
      <c r="I180" s="171"/>
    </row>
    <row r="181" spans="1:9" x14ac:dyDescent="0.25">
      <c r="A181" s="215" t="s">
        <v>98</v>
      </c>
      <c r="B181" s="219" t="s">
        <v>99</v>
      </c>
      <c r="C181" s="217">
        <f>SUM(C183)</f>
        <v>1161.33</v>
      </c>
      <c r="D181" s="218">
        <f t="shared" ref="D181:E183" si="19">SUM(D182)</f>
        <v>1600</v>
      </c>
      <c r="E181" s="217">
        <f t="shared" si="19"/>
        <v>1600</v>
      </c>
      <c r="F181" s="217">
        <v>1600</v>
      </c>
      <c r="G181" s="217">
        <v>1600</v>
      </c>
      <c r="H181" s="234">
        <f t="shared" si="16"/>
        <v>137.77307053120131</v>
      </c>
      <c r="I181" s="235">
        <f t="shared" si="17"/>
        <v>100</v>
      </c>
    </row>
    <row r="182" spans="1:9" x14ac:dyDescent="0.25">
      <c r="A182" s="103" t="s">
        <v>79</v>
      </c>
      <c r="B182" s="93" t="s">
        <v>86</v>
      </c>
      <c r="C182" s="82">
        <f>SUM(C183)</f>
        <v>1161.33</v>
      </c>
      <c r="D182" s="135">
        <f t="shared" si="19"/>
        <v>1600</v>
      </c>
      <c r="E182" s="82">
        <f t="shared" si="19"/>
        <v>1600</v>
      </c>
      <c r="F182" s="82">
        <v>1600</v>
      </c>
      <c r="G182" s="82">
        <v>1600</v>
      </c>
      <c r="H182" s="113">
        <f t="shared" si="16"/>
        <v>137.77307053120131</v>
      </c>
      <c r="I182" s="171">
        <f t="shared" si="17"/>
        <v>100</v>
      </c>
    </row>
    <row r="183" spans="1:9" x14ac:dyDescent="0.25">
      <c r="A183" s="81">
        <v>3</v>
      </c>
      <c r="B183" s="93" t="s">
        <v>19</v>
      </c>
      <c r="C183" s="82">
        <f>SUM(C184)</f>
        <v>1161.33</v>
      </c>
      <c r="D183" s="135">
        <f t="shared" si="19"/>
        <v>1600</v>
      </c>
      <c r="E183" s="82">
        <f t="shared" si="19"/>
        <v>1600</v>
      </c>
      <c r="F183" s="82">
        <v>1600</v>
      </c>
      <c r="G183" s="82">
        <v>1600</v>
      </c>
      <c r="H183" s="113">
        <f t="shared" si="16"/>
        <v>137.77307053120131</v>
      </c>
      <c r="I183" s="171">
        <f t="shared" si="17"/>
        <v>100</v>
      </c>
    </row>
    <row r="184" spans="1:9" x14ac:dyDescent="0.25">
      <c r="A184" s="81">
        <v>32</v>
      </c>
      <c r="B184" s="93" t="s">
        <v>30</v>
      </c>
      <c r="C184" s="82">
        <v>1161.33</v>
      </c>
      <c r="D184" s="135">
        <v>1600</v>
      </c>
      <c r="E184" s="82">
        <f>SUM(E185:E188)</f>
        <v>1600</v>
      </c>
      <c r="F184" s="82">
        <v>1600</v>
      </c>
      <c r="G184" s="82">
        <v>1600</v>
      </c>
      <c r="H184" s="113">
        <f t="shared" si="16"/>
        <v>137.77307053120131</v>
      </c>
      <c r="I184" s="171">
        <f t="shared" si="17"/>
        <v>100</v>
      </c>
    </row>
    <row r="185" spans="1:9" hidden="1" x14ac:dyDescent="0.25">
      <c r="A185" s="47">
        <v>321</v>
      </c>
      <c r="B185" s="48" t="s">
        <v>96</v>
      </c>
      <c r="C185" s="49">
        <v>26.55</v>
      </c>
      <c r="D185" s="136">
        <v>0</v>
      </c>
      <c r="E185" s="49">
        <v>300</v>
      </c>
      <c r="F185" s="49">
        <v>398</v>
      </c>
      <c r="G185" s="49">
        <v>398</v>
      </c>
      <c r="H185" s="113">
        <f t="shared" si="16"/>
        <v>1129.9435028248586</v>
      </c>
      <c r="I185" s="171" t="e">
        <f t="shared" si="17"/>
        <v>#DIV/0!</v>
      </c>
    </row>
    <row r="186" spans="1:9" hidden="1" x14ac:dyDescent="0.25">
      <c r="A186" s="47">
        <v>322</v>
      </c>
      <c r="B186" s="48" t="s">
        <v>90</v>
      </c>
      <c r="C186" s="49">
        <v>0</v>
      </c>
      <c r="D186" s="136">
        <v>131.43</v>
      </c>
      <c r="E186" s="49">
        <v>500</v>
      </c>
      <c r="F186" s="49">
        <v>265</v>
      </c>
      <c r="G186" s="49">
        <v>265</v>
      </c>
      <c r="H186" s="113" t="e">
        <f t="shared" si="16"/>
        <v>#DIV/0!</v>
      </c>
      <c r="I186" s="171">
        <f t="shared" si="17"/>
        <v>380.43064749296201</v>
      </c>
    </row>
    <row r="187" spans="1:9" hidden="1" x14ac:dyDescent="0.25">
      <c r="A187" s="47">
        <v>323</v>
      </c>
      <c r="B187" s="48" t="s">
        <v>100</v>
      </c>
      <c r="C187" s="49">
        <v>1385.29</v>
      </c>
      <c r="D187" s="136">
        <v>1169.3</v>
      </c>
      <c r="E187" s="49">
        <v>500</v>
      </c>
      <c r="F187" s="49">
        <v>332</v>
      </c>
      <c r="G187" s="49">
        <v>332</v>
      </c>
      <c r="H187" s="113">
        <f t="shared" si="16"/>
        <v>36.093525543388026</v>
      </c>
      <c r="I187" s="171">
        <f t="shared" si="17"/>
        <v>42.760626015564867</v>
      </c>
    </row>
    <row r="188" spans="1:9" hidden="1" x14ac:dyDescent="0.25">
      <c r="A188" s="47">
        <v>329</v>
      </c>
      <c r="B188" s="48" t="s">
        <v>147</v>
      </c>
      <c r="C188" s="49">
        <v>120.95</v>
      </c>
      <c r="D188" s="136">
        <v>26.5</v>
      </c>
      <c r="E188" s="49">
        <v>300</v>
      </c>
      <c r="F188" s="49"/>
      <c r="G188" s="49"/>
      <c r="H188" s="113">
        <f t="shared" si="16"/>
        <v>248.03637866887144</v>
      </c>
      <c r="I188" s="171">
        <f t="shared" si="17"/>
        <v>1132.0754716981132</v>
      </c>
    </row>
    <row r="189" spans="1:9" x14ac:dyDescent="0.25">
      <c r="A189" s="47"/>
      <c r="B189" s="48"/>
      <c r="C189" s="49"/>
      <c r="D189" s="136"/>
      <c r="E189" s="49"/>
      <c r="F189" s="49"/>
      <c r="G189" s="49"/>
      <c r="H189" s="113"/>
      <c r="I189" s="171"/>
    </row>
    <row r="190" spans="1:9" x14ac:dyDescent="0.25">
      <c r="A190" s="47"/>
      <c r="B190" s="48"/>
      <c r="C190" s="49"/>
      <c r="D190" s="136"/>
      <c r="E190" s="49"/>
      <c r="F190" s="49"/>
      <c r="G190" s="49"/>
      <c r="H190" s="113"/>
      <c r="I190" s="171"/>
    </row>
    <row r="191" spans="1:9" x14ac:dyDescent="0.25">
      <c r="A191" s="215" t="s">
        <v>240</v>
      </c>
      <c r="B191" s="219" t="s">
        <v>241</v>
      </c>
      <c r="C191" s="217">
        <v>0</v>
      </c>
      <c r="D191" s="218">
        <f>SUM(D192)</f>
        <v>215</v>
      </c>
      <c r="E191" s="217">
        <v>0</v>
      </c>
      <c r="F191" s="217">
        <v>0</v>
      </c>
      <c r="G191" s="217">
        <v>0</v>
      </c>
      <c r="H191" s="234">
        <v>0</v>
      </c>
      <c r="I191" s="235">
        <f>SUM(E191/D191)*100</f>
        <v>0</v>
      </c>
    </row>
    <row r="192" spans="1:9" ht="26.25" x14ac:dyDescent="0.25">
      <c r="A192" s="103" t="s">
        <v>79</v>
      </c>
      <c r="B192" s="96" t="s">
        <v>120</v>
      </c>
      <c r="C192" s="82">
        <v>0</v>
      </c>
      <c r="D192" s="135">
        <f>SUM(D193)</f>
        <v>215</v>
      </c>
      <c r="E192" s="82">
        <v>0</v>
      </c>
      <c r="F192" s="82">
        <v>0</v>
      </c>
      <c r="G192" s="82">
        <v>0</v>
      </c>
      <c r="H192" s="113">
        <v>0</v>
      </c>
      <c r="I192" s="171">
        <f t="shared" ref="I192:I194" si="20">SUM(E192/D192)*100</f>
        <v>0</v>
      </c>
    </row>
    <row r="193" spans="1:9" x14ac:dyDescent="0.25">
      <c r="A193" s="81">
        <v>3</v>
      </c>
      <c r="B193" s="93" t="s">
        <v>19</v>
      </c>
      <c r="C193" s="82">
        <v>0</v>
      </c>
      <c r="D193" s="135">
        <f>SUM(D194)</f>
        <v>215</v>
      </c>
      <c r="E193" s="82">
        <v>0</v>
      </c>
      <c r="F193" s="82">
        <v>0</v>
      </c>
      <c r="G193" s="82">
        <v>0</v>
      </c>
      <c r="H193" s="113">
        <v>0</v>
      </c>
      <c r="I193" s="171">
        <f t="shared" si="20"/>
        <v>0</v>
      </c>
    </row>
    <row r="194" spans="1:9" x14ac:dyDescent="0.25">
      <c r="A194" s="81">
        <v>31</v>
      </c>
      <c r="B194" s="93" t="s">
        <v>30</v>
      </c>
      <c r="C194" s="82">
        <v>0</v>
      </c>
      <c r="D194" s="135">
        <v>215</v>
      </c>
      <c r="E194" s="82">
        <v>0</v>
      </c>
      <c r="F194" s="82">
        <v>0</v>
      </c>
      <c r="G194" s="82">
        <v>0</v>
      </c>
      <c r="H194" s="113">
        <v>0</v>
      </c>
      <c r="I194" s="171">
        <f t="shared" si="20"/>
        <v>0</v>
      </c>
    </row>
    <row r="195" spans="1:9" x14ac:dyDescent="0.25">
      <c r="A195" s="47"/>
      <c r="B195" s="48"/>
      <c r="C195" s="49"/>
      <c r="D195" s="136"/>
      <c r="E195" s="49"/>
      <c r="F195" s="49"/>
      <c r="G195" s="49"/>
      <c r="H195" s="113"/>
      <c r="I195" s="171"/>
    </row>
    <row r="196" spans="1:9" x14ac:dyDescent="0.25">
      <c r="A196" s="81"/>
      <c r="B196" s="93"/>
      <c r="C196" s="82"/>
      <c r="D196" s="135"/>
      <c r="E196" s="82"/>
      <c r="F196" s="49"/>
      <c r="G196" s="49"/>
      <c r="H196" s="113"/>
      <c r="I196" s="171"/>
    </row>
    <row r="197" spans="1:9" ht="26.25" x14ac:dyDescent="0.25">
      <c r="A197" s="274">
        <v>2302</v>
      </c>
      <c r="B197" s="275" t="s">
        <v>127</v>
      </c>
      <c r="C197" s="276">
        <f>SUM(C198+C205+C212+C224)</f>
        <v>218.54</v>
      </c>
      <c r="D197" s="277">
        <f>SUM(D198+D205)</f>
        <v>200.69</v>
      </c>
      <c r="E197" s="276">
        <f>SUM(E198+E205+E212+E218+E224)</f>
        <v>3578.79</v>
      </c>
      <c r="F197" s="276">
        <f>SUM(F198+F205+F212+F218+F224)</f>
        <v>3578.79</v>
      </c>
      <c r="G197" s="278">
        <f>SUM(G198+G205+G212+G218+G224)</f>
        <v>3578.79</v>
      </c>
      <c r="H197" s="279">
        <v>0</v>
      </c>
      <c r="I197" s="280">
        <f t="shared" si="17"/>
        <v>1783.2428122975734</v>
      </c>
    </row>
    <row r="198" spans="1:9" x14ac:dyDescent="0.25">
      <c r="A198" s="215" t="s">
        <v>164</v>
      </c>
      <c r="B198" s="219" t="s">
        <v>165</v>
      </c>
      <c r="C198" s="217">
        <v>0</v>
      </c>
      <c r="D198" s="218">
        <f t="shared" ref="D198:E200" si="21">SUM(D199)</f>
        <v>0</v>
      </c>
      <c r="E198" s="217">
        <f t="shared" si="21"/>
        <v>0</v>
      </c>
      <c r="F198" s="224">
        <v>0</v>
      </c>
      <c r="G198" s="217">
        <v>0</v>
      </c>
      <c r="H198" s="234">
        <v>0</v>
      </c>
      <c r="I198" s="235">
        <v>0</v>
      </c>
    </row>
    <row r="199" spans="1:9" ht="26.25" x14ac:dyDescent="0.25">
      <c r="A199" s="103" t="s">
        <v>79</v>
      </c>
      <c r="B199" s="93" t="s">
        <v>168</v>
      </c>
      <c r="C199" s="82">
        <v>0</v>
      </c>
      <c r="D199" s="135">
        <f t="shared" si="21"/>
        <v>0</v>
      </c>
      <c r="E199" s="82">
        <f t="shared" si="21"/>
        <v>0</v>
      </c>
      <c r="F199" s="92">
        <v>0</v>
      </c>
      <c r="G199" s="82">
        <v>0</v>
      </c>
      <c r="H199" s="113">
        <v>0</v>
      </c>
      <c r="I199" s="171">
        <v>0</v>
      </c>
    </row>
    <row r="200" spans="1:9" x14ac:dyDescent="0.25">
      <c r="A200" s="81">
        <v>4</v>
      </c>
      <c r="B200" s="102" t="s">
        <v>117</v>
      </c>
      <c r="C200" s="82">
        <v>0</v>
      </c>
      <c r="D200" s="135">
        <f t="shared" si="21"/>
        <v>0</v>
      </c>
      <c r="E200" s="82">
        <f t="shared" si="21"/>
        <v>0</v>
      </c>
      <c r="F200" s="92">
        <v>0</v>
      </c>
      <c r="G200" s="82">
        <v>0</v>
      </c>
      <c r="H200" s="113">
        <v>0</v>
      </c>
      <c r="I200" s="171">
        <v>0</v>
      </c>
    </row>
    <row r="201" spans="1:9" x14ac:dyDescent="0.25">
      <c r="A201" s="81">
        <v>42</v>
      </c>
      <c r="B201" s="102" t="s">
        <v>158</v>
      </c>
      <c r="C201" s="82">
        <v>0</v>
      </c>
      <c r="D201" s="135">
        <v>0</v>
      </c>
      <c r="E201" s="82">
        <v>0</v>
      </c>
      <c r="F201" s="92">
        <v>0</v>
      </c>
      <c r="G201" s="82">
        <v>0</v>
      </c>
      <c r="H201" s="113">
        <v>0</v>
      </c>
      <c r="I201" s="171">
        <v>0</v>
      </c>
    </row>
    <row r="202" spans="1:9" hidden="1" x14ac:dyDescent="0.25">
      <c r="A202" s="47">
        <v>424</v>
      </c>
      <c r="B202" s="48" t="s">
        <v>119</v>
      </c>
      <c r="C202" s="49">
        <v>0</v>
      </c>
      <c r="D202" s="136">
        <v>300</v>
      </c>
      <c r="E202" s="49">
        <v>300</v>
      </c>
      <c r="F202" s="49"/>
      <c r="G202" s="82"/>
      <c r="H202" s="113" t="e">
        <f t="shared" si="16"/>
        <v>#DIV/0!</v>
      </c>
      <c r="I202" s="171">
        <f t="shared" si="17"/>
        <v>100</v>
      </c>
    </row>
    <row r="203" spans="1:9" x14ac:dyDescent="0.25">
      <c r="A203" s="47"/>
      <c r="B203" s="48"/>
      <c r="C203" s="49"/>
      <c r="D203" s="136"/>
      <c r="E203" s="49"/>
      <c r="F203" s="49"/>
      <c r="G203" s="82"/>
      <c r="H203" s="113"/>
      <c r="I203" s="171"/>
    </row>
    <row r="204" spans="1:9" x14ac:dyDescent="0.25">
      <c r="A204" s="47"/>
      <c r="B204" s="48"/>
      <c r="C204" s="49"/>
      <c r="D204" s="136"/>
      <c r="E204" s="49"/>
      <c r="F204" s="49"/>
      <c r="G204" s="82"/>
      <c r="H204" s="113"/>
      <c r="I204" s="171"/>
    </row>
    <row r="205" spans="1:9" x14ac:dyDescent="0.25">
      <c r="A205" s="226" t="s">
        <v>166</v>
      </c>
      <c r="B205" s="223" t="s">
        <v>167</v>
      </c>
      <c r="C205" s="217">
        <f t="shared" ref="C205:E206" si="22">SUM(C206)</f>
        <v>218.54</v>
      </c>
      <c r="D205" s="218">
        <f t="shared" si="22"/>
        <v>200.69</v>
      </c>
      <c r="E205" s="217">
        <f t="shared" si="22"/>
        <v>200.69</v>
      </c>
      <c r="F205" s="217">
        <v>200.69</v>
      </c>
      <c r="G205" s="217">
        <v>200.69</v>
      </c>
      <c r="H205" s="234">
        <v>0</v>
      </c>
      <c r="I205" s="235">
        <f t="shared" si="17"/>
        <v>100</v>
      </c>
    </row>
    <row r="206" spans="1:9" ht="26.25" x14ac:dyDescent="0.25">
      <c r="A206" s="103" t="s">
        <v>79</v>
      </c>
      <c r="B206" s="93" t="s">
        <v>169</v>
      </c>
      <c r="C206" s="82">
        <f t="shared" si="22"/>
        <v>218.54</v>
      </c>
      <c r="D206" s="135">
        <f t="shared" si="22"/>
        <v>200.69</v>
      </c>
      <c r="E206" s="82">
        <f t="shared" si="22"/>
        <v>200.69</v>
      </c>
      <c r="F206" s="82">
        <v>200.69</v>
      </c>
      <c r="G206" s="82">
        <v>200.69</v>
      </c>
      <c r="H206" s="113">
        <v>0</v>
      </c>
      <c r="I206" s="171">
        <f t="shared" si="17"/>
        <v>100</v>
      </c>
    </row>
    <row r="207" spans="1:9" x14ac:dyDescent="0.25">
      <c r="A207" s="81">
        <v>3</v>
      </c>
      <c r="B207" s="102" t="s">
        <v>19</v>
      </c>
      <c r="C207" s="82">
        <f>SUM(C208)</f>
        <v>218.54</v>
      </c>
      <c r="D207" s="135">
        <f>SUM(D208)</f>
        <v>200.69</v>
      </c>
      <c r="E207" s="82">
        <v>200.69</v>
      </c>
      <c r="F207" s="82">
        <v>200.69</v>
      </c>
      <c r="G207" s="82">
        <v>200.69</v>
      </c>
      <c r="H207" s="113">
        <v>0</v>
      </c>
      <c r="I207" s="171">
        <f t="shared" ref="I207:I270" si="23">SUM(E207/D207)*100</f>
        <v>100</v>
      </c>
    </row>
    <row r="208" spans="1:9" x14ac:dyDescent="0.25">
      <c r="A208" s="81">
        <v>38</v>
      </c>
      <c r="B208" s="93" t="s">
        <v>170</v>
      </c>
      <c r="C208" s="82">
        <v>218.54</v>
      </c>
      <c r="D208" s="135">
        <v>200.69</v>
      </c>
      <c r="E208" s="82">
        <v>200.69</v>
      </c>
      <c r="F208" s="82">
        <v>200.69</v>
      </c>
      <c r="G208" s="82">
        <v>200.69</v>
      </c>
      <c r="H208" s="113">
        <v>0</v>
      </c>
      <c r="I208" s="171">
        <f t="shared" si="23"/>
        <v>100</v>
      </c>
    </row>
    <row r="209" spans="1:9" hidden="1" x14ac:dyDescent="0.25">
      <c r="A209" s="47">
        <v>381</v>
      </c>
      <c r="B209" s="48" t="s">
        <v>170</v>
      </c>
      <c r="C209" s="49">
        <v>0</v>
      </c>
      <c r="D209" s="136">
        <v>218.54</v>
      </c>
      <c r="E209" s="49">
        <v>300</v>
      </c>
      <c r="F209" s="82"/>
      <c r="G209" s="82"/>
      <c r="H209" s="113" t="e">
        <f t="shared" ref="H209:H270" si="24">SUM(E209/C209)*100</f>
        <v>#DIV/0!</v>
      </c>
      <c r="I209" s="171">
        <f t="shared" si="23"/>
        <v>137.27464079802326</v>
      </c>
    </row>
    <row r="210" spans="1:9" x14ac:dyDescent="0.25">
      <c r="A210" s="47"/>
      <c r="B210" s="48"/>
      <c r="C210" s="49"/>
      <c r="D210" s="136"/>
      <c r="E210" s="49"/>
      <c r="F210" s="82"/>
      <c r="G210" s="82"/>
      <c r="H210" s="113"/>
      <c r="I210" s="171"/>
    </row>
    <row r="211" spans="1:9" x14ac:dyDescent="0.25">
      <c r="A211" s="47"/>
      <c r="B211" s="48"/>
      <c r="C211" s="49"/>
      <c r="D211" s="136"/>
      <c r="E211" s="49"/>
      <c r="F211" s="82"/>
      <c r="G211" s="82"/>
      <c r="H211" s="113"/>
      <c r="I211" s="171"/>
    </row>
    <row r="212" spans="1:9" x14ac:dyDescent="0.25">
      <c r="A212" s="226" t="s">
        <v>226</v>
      </c>
      <c r="B212" s="223" t="s">
        <v>227</v>
      </c>
      <c r="C212" s="217">
        <v>0</v>
      </c>
      <c r="D212" s="218">
        <v>0</v>
      </c>
      <c r="E212" s="217">
        <f>SUM(E213)</f>
        <v>0</v>
      </c>
      <c r="F212" s="217">
        <v>0</v>
      </c>
      <c r="G212" s="217">
        <v>0</v>
      </c>
      <c r="H212" s="234">
        <v>0</v>
      </c>
      <c r="I212" s="235">
        <v>0</v>
      </c>
    </row>
    <row r="213" spans="1:9" x14ac:dyDescent="0.25">
      <c r="A213" s="103" t="s">
        <v>79</v>
      </c>
      <c r="B213" s="93" t="s">
        <v>149</v>
      </c>
      <c r="C213" s="49">
        <v>0</v>
      </c>
      <c r="D213" s="136">
        <v>0</v>
      </c>
      <c r="E213" s="49">
        <v>0</v>
      </c>
      <c r="F213" s="82">
        <v>0</v>
      </c>
      <c r="G213" s="82">
        <v>0</v>
      </c>
      <c r="H213" s="113">
        <v>0</v>
      </c>
      <c r="I213" s="171">
        <v>0</v>
      </c>
    </row>
    <row r="214" spans="1:9" s="134" customFormat="1" x14ac:dyDescent="0.25">
      <c r="A214" s="81">
        <v>3</v>
      </c>
      <c r="B214" s="102" t="s">
        <v>19</v>
      </c>
      <c r="C214" s="82">
        <v>0</v>
      </c>
      <c r="D214" s="135">
        <v>0</v>
      </c>
      <c r="E214" s="82">
        <v>0</v>
      </c>
      <c r="F214" s="82">
        <v>0</v>
      </c>
      <c r="G214" s="82">
        <v>0</v>
      </c>
      <c r="H214" s="113">
        <v>0</v>
      </c>
      <c r="I214" s="171">
        <v>0</v>
      </c>
    </row>
    <row r="215" spans="1:9" s="134" customFormat="1" x14ac:dyDescent="0.25">
      <c r="A215" s="81">
        <v>32</v>
      </c>
      <c r="B215" s="102" t="s">
        <v>30</v>
      </c>
      <c r="C215" s="82">
        <v>0</v>
      </c>
      <c r="D215" s="135">
        <v>0</v>
      </c>
      <c r="E215" s="82">
        <v>0</v>
      </c>
      <c r="F215" s="82">
        <v>0</v>
      </c>
      <c r="G215" s="82">
        <v>0</v>
      </c>
      <c r="H215" s="113">
        <v>0</v>
      </c>
      <c r="I215" s="171">
        <v>0</v>
      </c>
    </row>
    <row r="216" spans="1:9" s="134" customFormat="1" x14ac:dyDescent="0.25">
      <c r="A216" s="81"/>
      <c r="B216" s="102"/>
      <c r="C216" s="82"/>
      <c r="D216" s="135"/>
      <c r="E216" s="82"/>
      <c r="F216" s="82"/>
      <c r="G216" s="82"/>
      <c r="H216" s="113"/>
      <c r="I216" s="171"/>
    </row>
    <row r="217" spans="1:9" s="134" customFormat="1" x14ac:dyDescent="0.25">
      <c r="A217" s="81"/>
      <c r="B217" s="102"/>
      <c r="C217" s="82"/>
      <c r="D217" s="135"/>
      <c r="E217" s="82"/>
      <c r="F217" s="82"/>
      <c r="G217" s="82"/>
      <c r="H217" s="113"/>
      <c r="I217" s="171"/>
    </row>
    <row r="218" spans="1:9" s="134" customFormat="1" x14ac:dyDescent="0.25">
      <c r="A218" s="226" t="s">
        <v>229</v>
      </c>
      <c r="B218" s="223" t="s">
        <v>228</v>
      </c>
      <c r="C218" s="217">
        <v>0</v>
      </c>
      <c r="D218" s="218">
        <v>0</v>
      </c>
      <c r="E218" s="217">
        <f>SUM(E219)</f>
        <v>1940</v>
      </c>
      <c r="F218" s="217">
        <f>SUM(F219)</f>
        <v>1940</v>
      </c>
      <c r="G218" s="217">
        <f>SUM(G219)</f>
        <v>1940</v>
      </c>
      <c r="H218" s="234">
        <v>0</v>
      </c>
      <c r="I218" s="235">
        <v>0</v>
      </c>
    </row>
    <row r="219" spans="1:9" s="134" customFormat="1" x14ac:dyDescent="0.25">
      <c r="A219" s="103" t="s">
        <v>79</v>
      </c>
      <c r="B219" s="93" t="s">
        <v>149</v>
      </c>
      <c r="C219" s="49">
        <v>0</v>
      </c>
      <c r="D219" s="136">
        <v>0</v>
      </c>
      <c r="E219" s="49">
        <v>1940</v>
      </c>
      <c r="F219" s="82">
        <v>1940</v>
      </c>
      <c r="G219" s="82">
        <f>SUM(G220)</f>
        <v>1940</v>
      </c>
      <c r="H219" s="113">
        <v>0</v>
      </c>
      <c r="I219" s="171">
        <v>0</v>
      </c>
    </row>
    <row r="220" spans="1:9" s="134" customFormat="1" x14ac:dyDescent="0.25">
      <c r="A220" s="81">
        <v>3</v>
      </c>
      <c r="B220" s="102" t="s">
        <v>19</v>
      </c>
      <c r="C220" s="82">
        <v>0</v>
      </c>
      <c r="D220" s="135">
        <v>0</v>
      </c>
      <c r="E220" s="82">
        <v>1940</v>
      </c>
      <c r="F220" s="82">
        <v>1940</v>
      </c>
      <c r="G220" s="82">
        <v>1940</v>
      </c>
      <c r="H220" s="113">
        <v>0</v>
      </c>
      <c r="I220" s="171">
        <v>0</v>
      </c>
    </row>
    <row r="221" spans="1:9" s="134" customFormat="1" x14ac:dyDescent="0.25">
      <c r="A221" s="81">
        <v>32</v>
      </c>
      <c r="B221" s="102" t="s">
        <v>30</v>
      </c>
      <c r="C221" s="82">
        <v>0</v>
      </c>
      <c r="D221" s="135">
        <v>0</v>
      </c>
      <c r="E221" s="82">
        <v>1940</v>
      </c>
      <c r="F221" s="82">
        <v>1940</v>
      </c>
      <c r="G221" s="82">
        <v>1940</v>
      </c>
      <c r="H221" s="113">
        <v>0</v>
      </c>
      <c r="I221" s="171">
        <v>0</v>
      </c>
    </row>
    <row r="222" spans="1:9" s="134" customFormat="1" x14ac:dyDescent="0.25">
      <c r="A222" s="81"/>
      <c r="B222" s="102"/>
      <c r="C222" s="82"/>
      <c r="D222" s="135"/>
      <c r="E222" s="82"/>
      <c r="F222" s="82"/>
      <c r="G222" s="82"/>
      <c r="H222" s="113"/>
      <c r="I222" s="171"/>
    </row>
    <row r="223" spans="1:9" s="134" customFormat="1" x14ac:dyDescent="0.25">
      <c r="A223" s="81"/>
      <c r="B223" s="102"/>
      <c r="C223" s="82"/>
      <c r="D223" s="135"/>
      <c r="E223" s="82"/>
      <c r="F223" s="82"/>
      <c r="G223" s="82"/>
      <c r="H223" s="113"/>
      <c r="I223" s="171"/>
    </row>
    <row r="224" spans="1:9" s="134" customFormat="1" ht="26.25" x14ac:dyDescent="0.25">
      <c r="A224" s="226" t="s">
        <v>230</v>
      </c>
      <c r="B224" s="223" t="s">
        <v>231</v>
      </c>
      <c r="C224" s="217">
        <v>0</v>
      </c>
      <c r="D224" s="218">
        <v>0</v>
      </c>
      <c r="E224" s="217">
        <f t="shared" ref="E224:G226" si="25">SUM(E225)</f>
        <v>1438.1</v>
      </c>
      <c r="F224" s="217">
        <f t="shared" si="25"/>
        <v>1438.1</v>
      </c>
      <c r="G224" s="217">
        <f t="shared" si="25"/>
        <v>1438.1</v>
      </c>
      <c r="H224" s="234">
        <v>0</v>
      </c>
      <c r="I224" s="235">
        <v>0</v>
      </c>
    </row>
    <row r="225" spans="1:9" s="134" customFormat="1" x14ac:dyDescent="0.25">
      <c r="A225" s="103" t="s">
        <v>79</v>
      </c>
      <c r="B225" s="93" t="s">
        <v>149</v>
      </c>
      <c r="C225" s="49">
        <v>0</v>
      </c>
      <c r="D225" s="136">
        <v>0</v>
      </c>
      <c r="E225" s="49">
        <f t="shared" si="25"/>
        <v>1438.1</v>
      </c>
      <c r="F225" s="82">
        <f t="shared" si="25"/>
        <v>1438.1</v>
      </c>
      <c r="G225" s="82">
        <f t="shared" si="25"/>
        <v>1438.1</v>
      </c>
      <c r="H225" s="113">
        <v>0</v>
      </c>
      <c r="I225" s="171">
        <v>0</v>
      </c>
    </row>
    <row r="226" spans="1:9" s="134" customFormat="1" x14ac:dyDescent="0.25">
      <c r="A226" s="81">
        <v>3</v>
      </c>
      <c r="B226" s="102" t="s">
        <v>19</v>
      </c>
      <c r="C226" s="82">
        <v>0</v>
      </c>
      <c r="D226" s="135">
        <v>0</v>
      </c>
      <c r="E226" s="82">
        <f t="shared" si="25"/>
        <v>1438.1</v>
      </c>
      <c r="F226" s="82">
        <f t="shared" si="25"/>
        <v>1438.1</v>
      </c>
      <c r="G226" s="82">
        <f t="shared" si="25"/>
        <v>1438.1</v>
      </c>
      <c r="H226" s="113">
        <v>0</v>
      </c>
      <c r="I226" s="171">
        <v>0</v>
      </c>
    </row>
    <row r="227" spans="1:9" s="134" customFormat="1" x14ac:dyDescent="0.25">
      <c r="A227" s="81">
        <v>32</v>
      </c>
      <c r="B227" s="102" t="s">
        <v>30</v>
      </c>
      <c r="C227" s="82">
        <v>0</v>
      </c>
      <c r="D227" s="135">
        <v>0</v>
      </c>
      <c r="E227" s="82">
        <v>1438.1</v>
      </c>
      <c r="F227" s="82">
        <v>1438.1</v>
      </c>
      <c r="G227" s="82">
        <v>1438.1</v>
      </c>
      <c r="H227" s="113">
        <v>0</v>
      </c>
      <c r="I227" s="171">
        <v>0</v>
      </c>
    </row>
    <row r="228" spans="1:9" s="134" customFormat="1" x14ac:dyDescent="0.25">
      <c r="A228" s="81"/>
      <c r="B228" s="102"/>
      <c r="C228" s="82"/>
      <c r="D228" s="135"/>
      <c r="E228" s="82"/>
      <c r="F228" s="82"/>
      <c r="G228" s="82"/>
      <c r="H228" s="113"/>
      <c r="I228" s="171"/>
    </row>
    <row r="229" spans="1:9" x14ac:dyDescent="0.25">
      <c r="A229" s="47"/>
      <c r="B229" s="48"/>
      <c r="C229" s="49"/>
      <c r="D229" s="136"/>
      <c r="E229" s="49"/>
      <c r="F229" s="49"/>
      <c r="G229" s="82"/>
      <c r="H229" s="113"/>
      <c r="I229" s="171"/>
    </row>
    <row r="230" spans="1:9" ht="24" customHeight="1" x14ac:dyDescent="0.25">
      <c r="A230" s="282">
        <v>2402</v>
      </c>
      <c r="B230" s="275" t="s">
        <v>101</v>
      </c>
      <c r="C230" s="276">
        <f>SUM(C231+C238)</f>
        <v>8069.3</v>
      </c>
      <c r="D230" s="277">
        <f>SUM(D231+D238)</f>
        <v>3417.86</v>
      </c>
      <c r="E230" s="276">
        <f>SUM(E231+E238)</f>
        <v>0</v>
      </c>
      <c r="F230" s="278">
        <f>SUM(F231+F238)</f>
        <v>0</v>
      </c>
      <c r="G230" s="278">
        <f>SUM(G231+G238)</f>
        <v>0</v>
      </c>
      <c r="H230" s="279">
        <f t="shared" si="24"/>
        <v>0</v>
      </c>
      <c r="I230" s="280">
        <f t="shared" si="23"/>
        <v>0</v>
      </c>
    </row>
    <row r="231" spans="1:9" x14ac:dyDescent="0.25">
      <c r="A231" s="226" t="s">
        <v>171</v>
      </c>
      <c r="B231" s="223" t="s">
        <v>172</v>
      </c>
      <c r="C231" s="217">
        <f t="shared" ref="C231:E233" si="26">SUM(C232)</f>
        <v>8069.3</v>
      </c>
      <c r="D231" s="218">
        <f t="shared" si="26"/>
        <v>3417.86</v>
      </c>
      <c r="E231" s="217">
        <f t="shared" si="26"/>
        <v>0</v>
      </c>
      <c r="F231" s="217">
        <v>0</v>
      </c>
      <c r="G231" s="217">
        <v>0</v>
      </c>
      <c r="H231" s="234">
        <v>0</v>
      </c>
      <c r="I231" s="235">
        <f t="shared" si="23"/>
        <v>0</v>
      </c>
    </row>
    <row r="232" spans="1:9" ht="26.25" x14ac:dyDescent="0.25">
      <c r="A232" s="103" t="s">
        <v>79</v>
      </c>
      <c r="B232" s="93" t="s">
        <v>173</v>
      </c>
      <c r="C232" s="82">
        <f t="shared" si="26"/>
        <v>8069.3</v>
      </c>
      <c r="D232" s="135">
        <f t="shared" si="26"/>
        <v>3417.86</v>
      </c>
      <c r="E232" s="82">
        <f t="shared" si="26"/>
        <v>0</v>
      </c>
      <c r="F232" s="82">
        <v>0</v>
      </c>
      <c r="G232" s="82">
        <v>0</v>
      </c>
      <c r="H232" s="113">
        <v>0</v>
      </c>
      <c r="I232" s="171">
        <f t="shared" si="23"/>
        <v>0</v>
      </c>
    </row>
    <row r="233" spans="1:9" x14ac:dyDescent="0.25">
      <c r="A233" s="81">
        <v>3</v>
      </c>
      <c r="B233" s="102" t="s">
        <v>19</v>
      </c>
      <c r="C233" s="82">
        <f t="shared" si="26"/>
        <v>8069.3</v>
      </c>
      <c r="D233" s="135">
        <f t="shared" si="26"/>
        <v>3417.86</v>
      </c>
      <c r="E233" s="82">
        <f t="shared" si="26"/>
        <v>0</v>
      </c>
      <c r="F233" s="82">
        <v>0</v>
      </c>
      <c r="G233" s="82">
        <v>0</v>
      </c>
      <c r="H233" s="113">
        <v>0</v>
      </c>
      <c r="I233" s="171">
        <f t="shared" si="23"/>
        <v>0</v>
      </c>
    </row>
    <row r="234" spans="1:9" x14ac:dyDescent="0.25">
      <c r="A234" s="81">
        <v>32</v>
      </c>
      <c r="B234" s="102" t="s">
        <v>30</v>
      </c>
      <c r="C234" s="82">
        <v>8069.3</v>
      </c>
      <c r="D234" s="135">
        <v>3417.86</v>
      </c>
      <c r="E234" s="82">
        <f>SUM(E235)</f>
        <v>0</v>
      </c>
      <c r="F234" s="82">
        <v>0</v>
      </c>
      <c r="G234" s="82">
        <v>0</v>
      </c>
      <c r="H234" s="113">
        <v>0</v>
      </c>
      <c r="I234" s="171">
        <f t="shared" si="23"/>
        <v>0</v>
      </c>
    </row>
    <row r="235" spans="1:9" hidden="1" x14ac:dyDescent="0.25">
      <c r="A235" s="47">
        <v>323</v>
      </c>
      <c r="B235" s="48" t="s">
        <v>68</v>
      </c>
      <c r="C235" s="49">
        <v>0</v>
      </c>
      <c r="D235" s="136">
        <v>5000</v>
      </c>
      <c r="E235" s="49">
        <v>0</v>
      </c>
      <c r="F235" s="49"/>
      <c r="G235" s="82"/>
      <c r="H235" s="113" t="e">
        <f t="shared" si="24"/>
        <v>#DIV/0!</v>
      </c>
      <c r="I235" s="171">
        <f t="shared" si="23"/>
        <v>0</v>
      </c>
    </row>
    <row r="236" spans="1:9" ht="21.75" customHeight="1" x14ac:dyDescent="0.25">
      <c r="A236" s="104"/>
      <c r="B236" s="83"/>
      <c r="C236" s="82"/>
      <c r="D236" s="135"/>
      <c r="E236" s="49"/>
      <c r="F236" s="49"/>
      <c r="G236" s="82"/>
      <c r="H236" s="113"/>
      <c r="I236" s="171"/>
    </row>
    <row r="237" spans="1:9" ht="21.75" customHeight="1" x14ac:dyDescent="0.25">
      <c r="A237" s="104"/>
      <c r="B237" s="83"/>
      <c r="C237" s="82"/>
      <c r="D237" s="135"/>
      <c r="E237" s="49"/>
      <c r="F237" s="49"/>
      <c r="G237" s="82"/>
      <c r="H237" s="113"/>
      <c r="I237" s="171"/>
    </row>
    <row r="238" spans="1:9" ht="26.25" x14ac:dyDescent="0.25">
      <c r="A238" s="226" t="s">
        <v>148</v>
      </c>
      <c r="B238" s="223" t="s">
        <v>102</v>
      </c>
      <c r="C238" s="217">
        <f>SUM(C239)</f>
        <v>0</v>
      </c>
      <c r="D238" s="218">
        <v>0</v>
      </c>
      <c r="E238" s="217">
        <v>0</v>
      </c>
      <c r="F238" s="217">
        <v>0</v>
      </c>
      <c r="G238" s="217">
        <v>0</v>
      </c>
      <c r="H238" s="234">
        <v>0</v>
      </c>
      <c r="I238" s="235">
        <v>0</v>
      </c>
    </row>
    <row r="239" spans="1:9" x14ac:dyDescent="0.25">
      <c r="A239" s="103" t="s">
        <v>79</v>
      </c>
      <c r="B239" s="93" t="s">
        <v>149</v>
      </c>
      <c r="C239" s="82">
        <f>SUM(C240)</f>
        <v>0</v>
      </c>
      <c r="D239" s="135">
        <v>0</v>
      </c>
      <c r="E239" s="82">
        <v>0</v>
      </c>
      <c r="F239" s="82">
        <v>0</v>
      </c>
      <c r="G239" s="82">
        <v>0</v>
      </c>
      <c r="H239" s="113">
        <v>0</v>
      </c>
      <c r="I239" s="171">
        <v>0</v>
      </c>
    </row>
    <row r="240" spans="1:9" x14ac:dyDescent="0.25">
      <c r="A240" s="81">
        <v>3</v>
      </c>
      <c r="B240" s="102" t="s">
        <v>19</v>
      </c>
      <c r="C240" s="82">
        <f>SUM(C241)</f>
        <v>0</v>
      </c>
      <c r="D240" s="135">
        <v>0</v>
      </c>
      <c r="E240" s="82">
        <v>0</v>
      </c>
      <c r="F240" s="82">
        <v>0</v>
      </c>
      <c r="G240" s="82">
        <v>0</v>
      </c>
      <c r="H240" s="113">
        <v>0</v>
      </c>
      <c r="I240" s="171">
        <v>0</v>
      </c>
    </row>
    <row r="241" spans="1:9" x14ac:dyDescent="0.25">
      <c r="A241" s="81">
        <v>32</v>
      </c>
      <c r="B241" s="102" t="s">
        <v>30</v>
      </c>
      <c r="C241" s="82">
        <v>0</v>
      </c>
      <c r="D241" s="135">
        <v>0</v>
      </c>
      <c r="E241" s="82">
        <v>0</v>
      </c>
      <c r="F241" s="82">
        <v>0</v>
      </c>
      <c r="G241" s="82">
        <v>0</v>
      </c>
      <c r="H241" s="113">
        <v>0</v>
      </c>
      <c r="I241" s="171">
        <v>0</v>
      </c>
    </row>
    <row r="242" spans="1:9" hidden="1" x14ac:dyDescent="0.25">
      <c r="A242" s="47">
        <v>323</v>
      </c>
      <c r="B242" s="48" t="s">
        <v>68</v>
      </c>
      <c r="C242" s="49">
        <v>3359.55</v>
      </c>
      <c r="D242" s="135">
        <v>0</v>
      </c>
      <c r="E242" s="49">
        <v>0</v>
      </c>
      <c r="F242" s="82"/>
      <c r="G242" s="82"/>
      <c r="H242" s="113">
        <f t="shared" si="24"/>
        <v>0</v>
      </c>
      <c r="I242" s="171" t="e">
        <f t="shared" si="23"/>
        <v>#DIV/0!</v>
      </c>
    </row>
    <row r="243" spans="1:9" x14ac:dyDescent="0.25">
      <c r="A243" s="47"/>
      <c r="B243" s="48"/>
      <c r="C243" s="49"/>
      <c r="D243" s="136"/>
      <c r="E243" s="49"/>
      <c r="F243" s="82"/>
      <c r="G243" s="82"/>
      <c r="H243" s="113"/>
      <c r="I243" s="171"/>
    </row>
    <row r="244" spans="1:9" x14ac:dyDescent="0.25">
      <c r="A244" s="87"/>
      <c r="B244" s="88"/>
      <c r="C244" s="82"/>
      <c r="D244" s="135"/>
      <c r="E244" s="49"/>
      <c r="F244" s="49"/>
      <c r="G244" s="82"/>
      <c r="H244" s="113"/>
      <c r="I244" s="171"/>
    </row>
    <row r="245" spans="1:9" ht="25.5" customHeight="1" x14ac:dyDescent="0.25">
      <c r="A245" s="282">
        <v>2404</v>
      </c>
      <c r="B245" s="275" t="s">
        <v>150</v>
      </c>
      <c r="C245" s="276">
        <v>0</v>
      </c>
      <c r="D245" s="277">
        <f>SUM(D246+D255)</f>
        <v>0</v>
      </c>
      <c r="E245" s="276">
        <f>SUM(E255)</f>
        <v>0</v>
      </c>
      <c r="F245" s="278">
        <f>SUM(F255)</f>
        <v>0</v>
      </c>
      <c r="G245" s="278">
        <f>SUM(G255)</f>
        <v>0</v>
      </c>
      <c r="H245" s="279">
        <v>0</v>
      </c>
      <c r="I245" s="280">
        <v>0</v>
      </c>
    </row>
    <row r="246" spans="1:9" ht="18.75" customHeight="1" x14ac:dyDescent="0.25">
      <c r="A246" s="226" t="s">
        <v>232</v>
      </c>
      <c r="B246" s="223" t="s">
        <v>233</v>
      </c>
      <c r="C246" s="217">
        <f>SUM(C254+C260)</f>
        <v>0</v>
      </c>
      <c r="D246" s="218">
        <f t="shared" ref="D246:E246" si="27">SUM(D247)</f>
        <v>0</v>
      </c>
      <c r="E246" s="217">
        <f t="shared" si="27"/>
        <v>0</v>
      </c>
      <c r="F246" s="217">
        <v>0</v>
      </c>
      <c r="G246" s="217">
        <v>0</v>
      </c>
      <c r="H246" s="234">
        <v>0</v>
      </c>
      <c r="I246" s="235">
        <v>0</v>
      </c>
    </row>
    <row r="247" spans="1:9" ht="15" customHeight="1" x14ac:dyDescent="0.25">
      <c r="A247" s="103" t="s">
        <v>79</v>
      </c>
      <c r="B247" s="93" t="s">
        <v>234</v>
      </c>
      <c r="C247" s="92">
        <v>0</v>
      </c>
      <c r="D247" s="139">
        <v>0</v>
      </c>
      <c r="E247" s="92">
        <v>0</v>
      </c>
      <c r="F247" s="82">
        <v>0</v>
      </c>
      <c r="G247" s="82">
        <v>0</v>
      </c>
      <c r="H247" s="113">
        <v>0</v>
      </c>
      <c r="I247" s="171">
        <v>0</v>
      </c>
    </row>
    <row r="248" spans="1:9" ht="15" customHeight="1" x14ac:dyDescent="0.25">
      <c r="A248" s="84">
        <v>4</v>
      </c>
      <c r="B248" s="102" t="s">
        <v>117</v>
      </c>
      <c r="C248" s="92">
        <v>0</v>
      </c>
      <c r="D248" s="139">
        <v>0</v>
      </c>
      <c r="E248" s="92">
        <v>0</v>
      </c>
      <c r="F248" s="82">
        <v>0</v>
      </c>
      <c r="G248" s="82">
        <v>0</v>
      </c>
      <c r="H248" s="113">
        <v>0</v>
      </c>
      <c r="I248" s="171">
        <v>0</v>
      </c>
    </row>
    <row r="249" spans="1:9" ht="15" customHeight="1" x14ac:dyDescent="0.25">
      <c r="A249" s="84">
        <v>41</v>
      </c>
      <c r="B249" s="88" t="s">
        <v>117</v>
      </c>
      <c r="C249" s="92">
        <v>0</v>
      </c>
      <c r="D249" s="139">
        <v>0</v>
      </c>
      <c r="E249" s="92">
        <v>0</v>
      </c>
      <c r="F249" s="82">
        <v>0</v>
      </c>
      <c r="G249" s="82">
        <v>0</v>
      </c>
      <c r="H249" s="113">
        <v>0</v>
      </c>
      <c r="I249" s="171">
        <v>0</v>
      </c>
    </row>
    <row r="250" spans="1:9" ht="15" customHeight="1" x14ac:dyDescent="0.25">
      <c r="A250" s="84"/>
      <c r="B250" s="88"/>
      <c r="C250" s="92"/>
      <c r="D250" s="139"/>
      <c r="E250" s="92"/>
      <c r="F250" s="82"/>
      <c r="G250" s="82"/>
      <c r="H250" s="113"/>
      <c r="I250" s="171"/>
    </row>
    <row r="251" spans="1:9" ht="15" customHeight="1" x14ac:dyDescent="0.25">
      <c r="A251" s="103" t="s">
        <v>79</v>
      </c>
      <c r="B251" s="88" t="s">
        <v>235</v>
      </c>
      <c r="C251" s="92">
        <v>0</v>
      </c>
      <c r="D251" s="139">
        <v>0</v>
      </c>
      <c r="E251" s="92">
        <v>0</v>
      </c>
      <c r="F251" s="82">
        <v>0</v>
      </c>
      <c r="G251" s="82">
        <v>0</v>
      </c>
      <c r="H251" s="113">
        <v>0</v>
      </c>
      <c r="I251" s="171">
        <v>0</v>
      </c>
    </row>
    <row r="252" spans="1:9" ht="15" customHeight="1" x14ac:dyDescent="0.25">
      <c r="A252" s="84">
        <v>4</v>
      </c>
      <c r="B252" s="102" t="s">
        <v>117</v>
      </c>
      <c r="C252" s="92">
        <v>0</v>
      </c>
      <c r="D252" s="139">
        <v>0</v>
      </c>
      <c r="E252" s="92">
        <v>0</v>
      </c>
      <c r="F252" s="82">
        <v>0</v>
      </c>
      <c r="G252" s="82">
        <v>0</v>
      </c>
      <c r="H252" s="113">
        <v>0</v>
      </c>
      <c r="I252" s="171">
        <v>0</v>
      </c>
    </row>
    <row r="253" spans="1:9" ht="15" customHeight="1" x14ac:dyDescent="0.25">
      <c r="A253" s="84">
        <v>41</v>
      </c>
      <c r="B253" s="88" t="s">
        <v>117</v>
      </c>
      <c r="C253" s="92">
        <v>0</v>
      </c>
      <c r="D253" s="139">
        <v>0</v>
      </c>
      <c r="E253" s="92">
        <v>0</v>
      </c>
      <c r="F253" s="82">
        <v>0</v>
      </c>
      <c r="G253" s="82">
        <v>0</v>
      </c>
      <c r="H253" s="113">
        <v>0</v>
      </c>
      <c r="I253" s="171">
        <v>0</v>
      </c>
    </row>
    <row r="254" spans="1:9" ht="15" customHeight="1" x14ac:dyDescent="0.25">
      <c r="A254" s="84"/>
      <c r="B254" s="88"/>
      <c r="C254" s="92"/>
      <c r="D254" s="139"/>
      <c r="E254" s="92"/>
      <c r="F254" s="82"/>
      <c r="G254" s="82"/>
      <c r="H254" s="113"/>
      <c r="I254" s="171"/>
    </row>
    <row r="255" spans="1:9" ht="18.75" customHeight="1" x14ac:dyDescent="0.25">
      <c r="A255" s="226" t="s">
        <v>151</v>
      </c>
      <c r="B255" s="223" t="s">
        <v>220</v>
      </c>
      <c r="C255" s="217">
        <f>SUM(C261+C267)</f>
        <v>0</v>
      </c>
      <c r="D255" s="218">
        <f t="shared" ref="D255:E258" si="28">SUM(D256)</f>
        <v>0</v>
      </c>
      <c r="E255" s="217">
        <f t="shared" si="28"/>
        <v>0</v>
      </c>
      <c r="F255" s="217">
        <v>0</v>
      </c>
      <c r="G255" s="217">
        <v>0</v>
      </c>
      <c r="H255" s="234">
        <v>0</v>
      </c>
      <c r="I255" s="235">
        <v>0</v>
      </c>
    </row>
    <row r="256" spans="1:9" x14ac:dyDescent="0.25">
      <c r="A256" s="103" t="s">
        <v>79</v>
      </c>
      <c r="B256" s="93" t="s">
        <v>121</v>
      </c>
      <c r="C256" s="82">
        <v>0</v>
      </c>
      <c r="D256" s="135">
        <f t="shared" si="28"/>
        <v>0</v>
      </c>
      <c r="E256" s="82">
        <f t="shared" si="28"/>
        <v>0</v>
      </c>
      <c r="F256" s="82">
        <v>0</v>
      </c>
      <c r="G256" s="82">
        <v>0</v>
      </c>
      <c r="H256" s="113">
        <v>0</v>
      </c>
      <c r="I256" s="171">
        <v>0</v>
      </c>
    </row>
    <row r="257" spans="1:9" x14ac:dyDescent="0.25">
      <c r="A257" s="81">
        <v>4</v>
      </c>
      <c r="B257" s="102" t="s">
        <v>117</v>
      </c>
      <c r="C257" s="82">
        <v>0</v>
      </c>
      <c r="D257" s="135">
        <f t="shared" si="28"/>
        <v>0</v>
      </c>
      <c r="E257" s="82">
        <f t="shared" si="28"/>
        <v>0</v>
      </c>
      <c r="F257" s="82">
        <v>0</v>
      </c>
      <c r="G257" s="82">
        <v>0</v>
      </c>
      <c r="H257" s="113">
        <v>0</v>
      </c>
      <c r="I257" s="171">
        <v>0</v>
      </c>
    </row>
    <row r="258" spans="1:9" x14ac:dyDescent="0.25">
      <c r="A258" s="81">
        <v>45</v>
      </c>
      <c r="B258" s="102" t="s">
        <v>153</v>
      </c>
      <c r="C258" s="82">
        <v>0</v>
      </c>
      <c r="D258" s="135">
        <v>0</v>
      </c>
      <c r="E258" s="82">
        <f t="shared" si="28"/>
        <v>0</v>
      </c>
      <c r="F258" s="82">
        <v>0</v>
      </c>
      <c r="G258" s="82">
        <v>0</v>
      </c>
      <c r="H258" s="113">
        <v>0</v>
      </c>
      <c r="I258" s="171">
        <v>0</v>
      </c>
    </row>
    <row r="259" spans="1:9" hidden="1" x14ac:dyDescent="0.25">
      <c r="A259" s="47">
        <v>451</v>
      </c>
      <c r="B259" s="48" t="s">
        <v>153</v>
      </c>
      <c r="C259" s="49">
        <v>0</v>
      </c>
      <c r="D259" s="136">
        <v>1481.65</v>
      </c>
      <c r="E259" s="49">
        <v>0</v>
      </c>
      <c r="F259" s="82"/>
      <c r="G259" s="82"/>
      <c r="H259" s="113" t="e">
        <f t="shared" si="24"/>
        <v>#DIV/0!</v>
      </c>
      <c r="I259" s="171">
        <f t="shared" si="23"/>
        <v>0</v>
      </c>
    </row>
    <row r="260" spans="1:9" x14ac:dyDescent="0.25">
      <c r="A260" s="103"/>
      <c r="B260" s="93"/>
      <c r="C260" s="82"/>
      <c r="D260" s="135"/>
      <c r="E260" s="49"/>
      <c r="F260" s="82"/>
      <c r="G260" s="82"/>
      <c r="H260" s="113"/>
      <c r="I260" s="171"/>
    </row>
    <row r="261" spans="1:9" x14ac:dyDescent="0.25">
      <c r="A261" s="103" t="s">
        <v>79</v>
      </c>
      <c r="B261" s="93" t="s">
        <v>93</v>
      </c>
      <c r="C261" s="82">
        <f>SUM(C262)</f>
        <v>0</v>
      </c>
      <c r="D261" s="135">
        <v>0</v>
      </c>
      <c r="E261" s="82">
        <f>SUM(E262)</f>
        <v>0</v>
      </c>
      <c r="F261" s="82">
        <v>0</v>
      </c>
      <c r="G261" s="82">
        <v>0</v>
      </c>
      <c r="H261" s="113">
        <v>0</v>
      </c>
      <c r="I261" s="171">
        <v>0</v>
      </c>
    </row>
    <row r="262" spans="1:9" x14ac:dyDescent="0.25">
      <c r="A262" s="81">
        <v>4</v>
      </c>
      <c r="B262" s="102" t="s">
        <v>117</v>
      </c>
      <c r="C262" s="82">
        <f>SUM(C263)</f>
        <v>0</v>
      </c>
      <c r="D262" s="135">
        <v>0</v>
      </c>
      <c r="E262" s="82">
        <f>SUM(E263)</f>
        <v>0</v>
      </c>
      <c r="F262" s="82">
        <v>0</v>
      </c>
      <c r="G262" s="82">
        <v>0</v>
      </c>
      <c r="H262" s="113">
        <v>0</v>
      </c>
      <c r="I262" s="171">
        <v>0</v>
      </c>
    </row>
    <row r="263" spans="1:9" x14ac:dyDescent="0.25">
      <c r="A263" s="81">
        <v>45</v>
      </c>
      <c r="B263" s="102" t="s">
        <v>153</v>
      </c>
      <c r="C263" s="82">
        <v>0</v>
      </c>
      <c r="D263" s="135">
        <v>0</v>
      </c>
      <c r="E263" s="82">
        <f>SUM(E264)</f>
        <v>0</v>
      </c>
      <c r="F263" s="82">
        <v>0</v>
      </c>
      <c r="G263" s="82">
        <v>0</v>
      </c>
      <c r="H263" s="113">
        <v>0</v>
      </c>
      <c r="I263" s="171">
        <v>0</v>
      </c>
    </row>
    <row r="264" spans="1:9" hidden="1" x14ac:dyDescent="0.25">
      <c r="A264" s="47">
        <v>451</v>
      </c>
      <c r="B264" s="48" t="s">
        <v>153</v>
      </c>
      <c r="C264" s="49">
        <v>229449.45</v>
      </c>
      <c r="D264" s="135">
        <v>0</v>
      </c>
      <c r="E264" s="49">
        <v>0</v>
      </c>
      <c r="F264" s="109"/>
      <c r="G264" s="82"/>
      <c r="H264" s="113">
        <f t="shared" si="24"/>
        <v>0</v>
      </c>
      <c r="I264" s="171" t="e">
        <f t="shared" si="23"/>
        <v>#DIV/0!</v>
      </c>
    </row>
    <row r="265" spans="1:9" x14ac:dyDescent="0.25">
      <c r="A265" s="87"/>
      <c r="B265" s="88"/>
      <c r="C265" s="82"/>
      <c r="D265" s="135"/>
      <c r="E265" s="49"/>
      <c r="F265" s="109"/>
      <c r="G265" s="82"/>
      <c r="H265" s="113"/>
      <c r="I265" s="171"/>
    </row>
    <row r="266" spans="1:9" x14ac:dyDescent="0.25">
      <c r="A266" s="87"/>
      <c r="B266" s="88"/>
      <c r="C266" s="82"/>
      <c r="D266" s="135"/>
      <c r="E266" s="49"/>
      <c r="F266" s="109"/>
      <c r="G266" s="82"/>
      <c r="H266" s="113"/>
      <c r="I266" s="171"/>
    </row>
    <row r="267" spans="1:9" ht="26.25" x14ac:dyDescent="0.25">
      <c r="A267" s="84" t="s">
        <v>79</v>
      </c>
      <c r="B267" s="96" t="s">
        <v>154</v>
      </c>
      <c r="C267" s="82">
        <f>SUM(C268)</f>
        <v>0</v>
      </c>
      <c r="D267" s="135">
        <v>0</v>
      </c>
      <c r="E267" s="82">
        <f>SUM(E268)</f>
        <v>0</v>
      </c>
      <c r="F267" s="82">
        <v>0</v>
      </c>
      <c r="G267" s="82">
        <v>0</v>
      </c>
      <c r="H267" s="113">
        <v>0</v>
      </c>
      <c r="I267" s="171">
        <v>0</v>
      </c>
    </row>
    <row r="268" spans="1:9" x14ac:dyDescent="0.25">
      <c r="A268" s="81">
        <v>4</v>
      </c>
      <c r="B268" s="102" t="s">
        <v>117</v>
      </c>
      <c r="C268" s="92">
        <f>SUM(C269+C271)</f>
        <v>0</v>
      </c>
      <c r="D268" s="139">
        <v>0</v>
      </c>
      <c r="E268" s="82">
        <f>SUM(E269+E271)</f>
        <v>0</v>
      </c>
      <c r="F268" s="82">
        <v>0</v>
      </c>
      <c r="G268" s="82">
        <v>0</v>
      </c>
      <c r="H268" s="113">
        <v>0</v>
      </c>
      <c r="I268" s="171">
        <v>0</v>
      </c>
    </row>
    <row r="269" spans="1:9" x14ac:dyDescent="0.25">
      <c r="A269" s="81">
        <v>41</v>
      </c>
      <c r="B269" s="88" t="s">
        <v>117</v>
      </c>
      <c r="C269" s="92">
        <v>0</v>
      </c>
      <c r="D269" s="139">
        <v>0</v>
      </c>
      <c r="E269" s="82">
        <f>SUM(E270)</f>
        <v>0</v>
      </c>
      <c r="F269" s="82">
        <v>0</v>
      </c>
      <c r="G269" s="82">
        <v>0</v>
      </c>
      <c r="H269" s="113">
        <v>0</v>
      </c>
      <c r="I269" s="171">
        <v>0</v>
      </c>
    </row>
    <row r="270" spans="1:9" hidden="1" x14ac:dyDescent="0.25">
      <c r="A270" s="47">
        <v>412</v>
      </c>
      <c r="B270" s="90" t="s">
        <v>155</v>
      </c>
      <c r="C270" s="91">
        <v>11915.88</v>
      </c>
      <c r="D270" s="140">
        <v>0</v>
      </c>
      <c r="E270" s="49">
        <v>0</v>
      </c>
      <c r="F270" s="82"/>
      <c r="G270" s="82"/>
      <c r="H270" s="113">
        <f t="shared" si="24"/>
        <v>0</v>
      </c>
      <c r="I270" s="171" t="e">
        <f t="shared" si="23"/>
        <v>#DIV/0!</v>
      </c>
    </row>
    <row r="271" spans="1:9" x14ac:dyDescent="0.25">
      <c r="A271" s="81">
        <v>42</v>
      </c>
      <c r="B271" s="102" t="s">
        <v>158</v>
      </c>
      <c r="C271" s="92">
        <v>0</v>
      </c>
      <c r="D271" s="139">
        <v>0</v>
      </c>
      <c r="E271" s="82">
        <f>SUM(E272)</f>
        <v>0</v>
      </c>
      <c r="F271" s="82">
        <v>0</v>
      </c>
      <c r="G271" s="82">
        <v>0</v>
      </c>
      <c r="H271" s="113">
        <v>0</v>
      </c>
      <c r="I271" s="171">
        <v>0</v>
      </c>
    </row>
    <row r="272" spans="1:9" hidden="1" x14ac:dyDescent="0.25">
      <c r="A272" s="47">
        <v>422</v>
      </c>
      <c r="B272" s="90" t="s">
        <v>118</v>
      </c>
      <c r="C272" s="91">
        <v>4912.1000000000004</v>
      </c>
      <c r="D272" s="140">
        <v>0</v>
      </c>
      <c r="E272" s="49">
        <v>0</v>
      </c>
      <c r="F272" s="82"/>
      <c r="G272" s="82"/>
      <c r="H272" s="113">
        <f t="shared" ref="H272:H324" si="29">SUM(E272/C272)*100</f>
        <v>0</v>
      </c>
      <c r="I272" s="171" t="e">
        <f t="shared" ref="I272:I324" si="30">SUM(E272/D272)*100</f>
        <v>#DIV/0!</v>
      </c>
    </row>
    <row r="273" spans="1:9" x14ac:dyDescent="0.25">
      <c r="A273" s="81"/>
      <c r="B273" s="88"/>
      <c r="C273" s="92"/>
      <c r="D273" s="139"/>
      <c r="E273" s="49"/>
      <c r="F273" s="82"/>
      <c r="G273" s="82"/>
      <c r="H273" s="113"/>
      <c r="I273" s="171"/>
    </row>
    <row r="274" spans="1:9" x14ac:dyDescent="0.25">
      <c r="A274" s="81"/>
      <c r="B274" s="88"/>
      <c r="C274" s="92"/>
      <c r="D274" s="139"/>
      <c r="E274" s="49"/>
      <c r="F274" s="82"/>
      <c r="G274" s="49"/>
      <c r="H274" s="113"/>
      <c r="I274" s="171"/>
    </row>
    <row r="275" spans="1:9" ht="22.5" customHeight="1" x14ac:dyDescent="0.25">
      <c r="A275" s="282">
        <v>2406</v>
      </c>
      <c r="B275" s="275" t="s">
        <v>156</v>
      </c>
      <c r="C275" s="276">
        <f>SUM(C276+C289+C306)</f>
        <v>6116.49</v>
      </c>
      <c r="D275" s="277">
        <f>SUM(D276+D289+D306)</f>
        <v>911</v>
      </c>
      <c r="E275" s="276">
        <f>SUM(E276+E289+E306)</f>
        <v>910</v>
      </c>
      <c r="F275" s="278">
        <f>SUM(F276+F289+F306)</f>
        <v>910</v>
      </c>
      <c r="G275" s="278">
        <f>SUM(G276+G289+G306)</f>
        <v>910</v>
      </c>
      <c r="H275" s="279">
        <f t="shared" si="29"/>
        <v>14.877813909611559</v>
      </c>
      <c r="I275" s="280">
        <f t="shared" si="30"/>
        <v>99.890230515916585</v>
      </c>
    </row>
    <row r="276" spans="1:9" x14ac:dyDescent="0.25">
      <c r="A276" s="226" t="s">
        <v>103</v>
      </c>
      <c r="B276" s="223" t="s">
        <v>221</v>
      </c>
      <c r="C276" s="217">
        <f>SUM(C277+C283)</f>
        <v>3747.1</v>
      </c>
      <c r="D276" s="218">
        <f>SUM(D277+D283)</f>
        <v>1</v>
      </c>
      <c r="E276" s="217">
        <f>SUM(E277+E283)</f>
        <v>0</v>
      </c>
      <c r="F276" s="217">
        <v>0</v>
      </c>
      <c r="G276" s="217">
        <v>0</v>
      </c>
      <c r="H276" s="234">
        <f t="shared" si="29"/>
        <v>0</v>
      </c>
      <c r="I276" s="235">
        <f t="shared" si="30"/>
        <v>0</v>
      </c>
    </row>
    <row r="277" spans="1:9" x14ac:dyDescent="0.25">
      <c r="A277" s="103" t="s">
        <v>79</v>
      </c>
      <c r="B277" s="93" t="s">
        <v>93</v>
      </c>
      <c r="C277" s="82">
        <f t="shared" ref="C277:E278" si="31">SUM(C278)</f>
        <v>3747.1</v>
      </c>
      <c r="D277" s="135">
        <f t="shared" si="31"/>
        <v>0</v>
      </c>
      <c r="E277" s="82">
        <f t="shared" si="31"/>
        <v>0</v>
      </c>
      <c r="F277" s="82">
        <v>0</v>
      </c>
      <c r="G277" s="82">
        <v>0</v>
      </c>
      <c r="H277" s="113">
        <f t="shared" si="29"/>
        <v>0</v>
      </c>
      <c r="I277" s="171">
        <v>0</v>
      </c>
    </row>
    <row r="278" spans="1:9" x14ac:dyDescent="0.25">
      <c r="A278" s="81">
        <v>4</v>
      </c>
      <c r="B278" s="102" t="s">
        <v>117</v>
      </c>
      <c r="C278" s="82">
        <f t="shared" si="31"/>
        <v>3747.1</v>
      </c>
      <c r="D278" s="135">
        <f t="shared" si="31"/>
        <v>0</v>
      </c>
      <c r="E278" s="82">
        <f t="shared" si="31"/>
        <v>0</v>
      </c>
      <c r="F278" s="82">
        <v>0</v>
      </c>
      <c r="G278" s="82">
        <v>0</v>
      </c>
      <c r="H278" s="113">
        <f t="shared" si="29"/>
        <v>0</v>
      </c>
      <c r="I278" s="171">
        <v>0</v>
      </c>
    </row>
    <row r="279" spans="1:9" x14ac:dyDescent="0.25">
      <c r="A279" s="81">
        <v>42</v>
      </c>
      <c r="B279" s="102" t="s">
        <v>158</v>
      </c>
      <c r="C279" s="82">
        <v>3747.1</v>
      </c>
      <c r="D279" s="135">
        <v>0</v>
      </c>
      <c r="E279" s="82">
        <v>0</v>
      </c>
      <c r="F279" s="82">
        <v>0</v>
      </c>
      <c r="G279" s="82">
        <v>0</v>
      </c>
      <c r="H279" s="113">
        <f t="shared" si="29"/>
        <v>0</v>
      </c>
      <c r="I279" s="171">
        <v>0</v>
      </c>
    </row>
    <row r="280" spans="1:9" hidden="1" x14ac:dyDescent="0.25">
      <c r="A280" s="47">
        <v>422</v>
      </c>
      <c r="B280" s="48" t="s">
        <v>118</v>
      </c>
      <c r="C280" s="49">
        <v>10527.18</v>
      </c>
      <c r="D280" s="136">
        <v>4047.1</v>
      </c>
      <c r="E280" s="49">
        <v>4047.1</v>
      </c>
      <c r="F280" s="108"/>
      <c r="G280" s="82"/>
      <c r="H280" s="113">
        <f t="shared" si="29"/>
        <v>38.444293723485302</v>
      </c>
      <c r="I280" s="171">
        <f t="shared" si="30"/>
        <v>100</v>
      </c>
    </row>
    <row r="281" spans="1:9" x14ac:dyDescent="0.25">
      <c r="A281" s="87"/>
      <c r="B281" s="88"/>
      <c r="C281" s="82"/>
      <c r="D281" s="135"/>
      <c r="E281" s="49"/>
      <c r="F281" s="108"/>
      <c r="G281" s="82"/>
      <c r="H281" s="113"/>
      <c r="I281" s="171"/>
    </row>
    <row r="282" spans="1:9" x14ac:dyDescent="0.25">
      <c r="A282" s="84"/>
      <c r="B282" s="88"/>
      <c r="C282" s="82"/>
      <c r="D282" s="135"/>
      <c r="E282" s="49"/>
      <c r="F282" s="82"/>
      <c r="G282" s="82"/>
      <c r="H282" s="113"/>
      <c r="I282" s="171"/>
    </row>
    <row r="283" spans="1:9" x14ac:dyDescent="0.25">
      <c r="A283" s="84" t="s">
        <v>79</v>
      </c>
      <c r="B283" s="88" t="s">
        <v>159</v>
      </c>
      <c r="C283" s="82">
        <f>SUM(C284)</f>
        <v>0</v>
      </c>
      <c r="D283" s="135">
        <v>1</v>
      </c>
      <c r="E283" s="82">
        <f>SUM(E284)</f>
        <v>0</v>
      </c>
      <c r="F283" s="82">
        <v>0</v>
      </c>
      <c r="G283" s="82">
        <v>0</v>
      </c>
      <c r="H283" s="113">
        <v>0</v>
      </c>
      <c r="I283" s="171">
        <f t="shared" si="30"/>
        <v>0</v>
      </c>
    </row>
    <row r="284" spans="1:9" x14ac:dyDescent="0.25">
      <c r="A284" s="81">
        <v>4</v>
      </c>
      <c r="B284" s="102" t="s">
        <v>117</v>
      </c>
      <c r="C284" s="92">
        <f>SUM(C285)</f>
        <v>0</v>
      </c>
      <c r="D284" s="139">
        <v>1</v>
      </c>
      <c r="E284" s="82">
        <f>SUM(E285)</f>
        <v>0</v>
      </c>
      <c r="F284" s="82">
        <v>0</v>
      </c>
      <c r="G284" s="82">
        <v>0</v>
      </c>
      <c r="H284" s="113">
        <v>0</v>
      </c>
      <c r="I284" s="171">
        <f t="shared" si="30"/>
        <v>0</v>
      </c>
    </row>
    <row r="285" spans="1:9" x14ac:dyDescent="0.25">
      <c r="A285" s="81">
        <v>42</v>
      </c>
      <c r="B285" s="102" t="s">
        <v>158</v>
      </c>
      <c r="C285" s="92">
        <v>0</v>
      </c>
      <c r="D285" s="139">
        <v>1</v>
      </c>
      <c r="E285" s="82">
        <f>SUM(E286)</f>
        <v>0</v>
      </c>
      <c r="F285" s="82">
        <v>0</v>
      </c>
      <c r="G285" s="82">
        <v>0</v>
      </c>
      <c r="H285" s="113">
        <v>0</v>
      </c>
      <c r="I285" s="171">
        <f t="shared" si="30"/>
        <v>0</v>
      </c>
    </row>
    <row r="286" spans="1:9" hidden="1" x14ac:dyDescent="0.25">
      <c r="A286" s="89">
        <v>422</v>
      </c>
      <c r="B286" s="48" t="s">
        <v>118</v>
      </c>
      <c r="C286" s="49">
        <v>1410.18</v>
      </c>
      <c r="D286" s="136">
        <v>771</v>
      </c>
      <c r="E286" s="49">
        <v>0</v>
      </c>
      <c r="F286" s="49"/>
      <c r="G286" s="82"/>
      <c r="H286" s="113">
        <f t="shared" si="29"/>
        <v>0</v>
      </c>
      <c r="I286" s="171">
        <f t="shared" si="30"/>
        <v>0</v>
      </c>
    </row>
    <row r="287" spans="1:9" ht="30.6" customHeight="1" x14ac:dyDescent="0.25">
      <c r="A287" s="89"/>
      <c r="B287" s="90"/>
      <c r="C287" s="49"/>
      <c r="D287" s="136"/>
      <c r="E287" s="49"/>
      <c r="F287" s="49"/>
      <c r="G287" s="82"/>
      <c r="H287" s="113"/>
      <c r="I287" s="171"/>
    </row>
    <row r="288" spans="1:9" x14ac:dyDescent="0.25">
      <c r="A288" s="47"/>
      <c r="B288" s="48"/>
      <c r="C288" s="49"/>
      <c r="D288" s="136"/>
      <c r="E288" s="49"/>
      <c r="F288" s="49"/>
      <c r="G288" s="49"/>
      <c r="H288" s="113"/>
      <c r="I288" s="171"/>
    </row>
    <row r="289" spans="1:9" x14ac:dyDescent="0.25">
      <c r="A289" s="226" t="s">
        <v>160</v>
      </c>
      <c r="B289" s="223" t="s">
        <v>222</v>
      </c>
      <c r="C289" s="217">
        <f>SUM(C290+C296)</f>
        <v>399.39</v>
      </c>
      <c r="D289" s="218">
        <f>SUM(D290+D296+D302)</f>
        <v>910</v>
      </c>
      <c r="E289" s="217">
        <f>SUM(E290+E296+E302)</f>
        <v>910</v>
      </c>
      <c r="F289" s="217">
        <f>SUM(F290+F296+F302)</f>
        <v>910</v>
      </c>
      <c r="G289" s="217">
        <f>SUM(G290+G296+G302)</f>
        <v>910</v>
      </c>
      <c r="H289" s="234">
        <f>SUM(E289/C289)*100</f>
        <v>227.84746738776636</v>
      </c>
      <c r="I289" s="235">
        <f>SUM(E289/D289)*100</f>
        <v>100</v>
      </c>
    </row>
    <row r="290" spans="1:9" x14ac:dyDescent="0.25">
      <c r="A290" s="103" t="s">
        <v>79</v>
      </c>
      <c r="B290" s="93" t="s">
        <v>86</v>
      </c>
      <c r="C290" s="82">
        <f>SUM(C291)</f>
        <v>0</v>
      </c>
      <c r="D290" s="135">
        <f>SUM(D291)</f>
        <v>240</v>
      </c>
      <c r="E290" s="82">
        <f>SUM(E292)</f>
        <v>240</v>
      </c>
      <c r="F290" s="82">
        <f>SUM(F292)</f>
        <v>240</v>
      </c>
      <c r="G290" s="82">
        <f>SUM(G292)</f>
        <v>240</v>
      </c>
      <c r="H290" s="113">
        <v>0</v>
      </c>
      <c r="I290" s="171">
        <f t="shared" ref="I290:I293" si="32">SUM(E290/D290)*100</f>
        <v>100</v>
      </c>
    </row>
    <row r="291" spans="1:9" x14ac:dyDescent="0.25">
      <c r="A291" s="81">
        <v>4</v>
      </c>
      <c r="B291" s="102" t="s">
        <v>117</v>
      </c>
      <c r="C291" s="82">
        <f>SUM(C292)</f>
        <v>0</v>
      </c>
      <c r="D291" s="135">
        <f>SUM(D292)</f>
        <v>240</v>
      </c>
      <c r="E291" s="82">
        <v>240</v>
      </c>
      <c r="F291" s="82">
        <v>240</v>
      </c>
      <c r="G291" s="82">
        <v>240</v>
      </c>
      <c r="H291" s="113">
        <v>0</v>
      </c>
      <c r="I291" s="171">
        <f t="shared" si="32"/>
        <v>100</v>
      </c>
    </row>
    <row r="292" spans="1:9" x14ac:dyDescent="0.25">
      <c r="A292" s="81">
        <v>42</v>
      </c>
      <c r="B292" s="102" t="s">
        <v>158</v>
      </c>
      <c r="C292" s="82">
        <v>0</v>
      </c>
      <c r="D292" s="135">
        <v>240</v>
      </c>
      <c r="E292" s="82">
        <v>240</v>
      </c>
      <c r="F292" s="82">
        <v>240</v>
      </c>
      <c r="G292" s="82">
        <v>240</v>
      </c>
      <c r="H292" s="113">
        <v>0</v>
      </c>
      <c r="I292" s="171">
        <f t="shared" si="32"/>
        <v>100</v>
      </c>
    </row>
    <row r="293" spans="1:9" hidden="1" x14ac:dyDescent="0.25">
      <c r="A293" s="47">
        <v>424</v>
      </c>
      <c r="B293" s="48" t="s">
        <v>119</v>
      </c>
      <c r="C293" s="49">
        <v>1162.47</v>
      </c>
      <c r="D293" s="135">
        <v>0</v>
      </c>
      <c r="E293" s="82">
        <v>0</v>
      </c>
      <c r="F293" s="82"/>
      <c r="G293" s="82"/>
      <c r="H293" s="113">
        <f t="shared" si="29"/>
        <v>0</v>
      </c>
      <c r="I293" s="235" t="e">
        <f t="shared" si="32"/>
        <v>#DIV/0!</v>
      </c>
    </row>
    <row r="294" spans="1:9" x14ac:dyDescent="0.25">
      <c r="A294" s="47"/>
      <c r="B294" s="48"/>
      <c r="C294" s="49"/>
      <c r="D294" s="136"/>
      <c r="E294" s="49"/>
      <c r="F294" s="49"/>
      <c r="G294" s="49"/>
      <c r="H294" s="113"/>
      <c r="I294" s="171"/>
    </row>
    <row r="295" spans="1:9" x14ac:dyDescent="0.25">
      <c r="A295" s="47"/>
      <c r="B295" s="48"/>
      <c r="C295" s="49"/>
      <c r="D295" s="136"/>
      <c r="E295" s="49"/>
      <c r="F295" s="49"/>
      <c r="G295" s="49"/>
      <c r="H295" s="113"/>
      <c r="I295" s="171"/>
    </row>
    <row r="296" spans="1:9" x14ac:dyDescent="0.25">
      <c r="A296" s="103" t="s">
        <v>79</v>
      </c>
      <c r="B296" s="93" t="s">
        <v>93</v>
      </c>
      <c r="C296" s="82">
        <f>SUM(C298)</f>
        <v>399.39</v>
      </c>
      <c r="D296" s="135">
        <v>300</v>
      </c>
      <c r="E296" s="82">
        <f>SUM(E297)</f>
        <v>300</v>
      </c>
      <c r="F296" s="82">
        <v>300</v>
      </c>
      <c r="G296" s="82">
        <v>300</v>
      </c>
      <c r="H296" s="113">
        <v>0</v>
      </c>
      <c r="I296" s="171">
        <f t="shared" si="30"/>
        <v>100</v>
      </c>
    </row>
    <row r="297" spans="1:9" x14ac:dyDescent="0.25">
      <c r="A297" s="81">
        <v>4</v>
      </c>
      <c r="B297" s="102" t="s">
        <v>117</v>
      </c>
      <c r="C297" s="82">
        <f>SUM(C298)</f>
        <v>399.39</v>
      </c>
      <c r="D297" s="135">
        <v>300</v>
      </c>
      <c r="E297" s="82">
        <f>SUM(E298)</f>
        <v>300</v>
      </c>
      <c r="F297" s="82">
        <v>300</v>
      </c>
      <c r="G297" s="82">
        <v>300</v>
      </c>
      <c r="H297" s="113">
        <v>0</v>
      </c>
      <c r="I297" s="171">
        <f t="shared" si="30"/>
        <v>100</v>
      </c>
    </row>
    <row r="298" spans="1:9" x14ac:dyDescent="0.25">
      <c r="A298" s="81">
        <v>42</v>
      </c>
      <c r="B298" s="102" t="s">
        <v>158</v>
      </c>
      <c r="C298" s="82">
        <v>399.39</v>
      </c>
      <c r="D298" s="135">
        <v>300</v>
      </c>
      <c r="E298" s="82">
        <v>300</v>
      </c>
      <c r="F298" s="82">
        <v>300</v>
      </c>
      <c r="G298" s="82">
        <v>300</v>
      </c>
      <c r="H298" s="113">
        <v>0</v>
      </c>
      <c r="I298" s="171">
        <f t="shared" si="30"/>
        <v>100</v>
      </c>
    </row>
    <row r="299" spans="1:9" hidden="1" x14ac:dyDescent="0.25">
      <c r="A299" s="47">
        <v>424</v>
      </c>
      <c r="B299" s="48" t="s">
        <v>119</v>
      </c>
      <c r="C299" s="49">
        <v>0</v>
      </c>
      <c r="D299" s="136">
        <v>500</v>
      </c>
      <c r="E299" s="49">
        <v>0</v>
      </c>
      <c r="F299" s="49"/>
      <c r="G299" s="49"/>
      <c r="H299" s="113" t="e">
        <f t="shared" si="29"/>
        <v>#DIV/0!</v>
      </c>
      <c r="I299" s="171">
        <f t="shared" si="30"/>
        <v>0</v>
      </c>
    </row>
    <row r="300" spans="1:9" x14ac:dyDescent="0.25">
      <c r="A300" s="81"/>
      <c r="B300" s="48"/>
      <c r="C300" s="49"/>
      <c r="D300" s="136"/>
      <c r="E300" s="49"/>
      <c r="F300" s="49"/>
      <c r="G300" s="49"/>
      <c r="H300" s="113"/>
      <c r="I300" s="171"/>
    </row>
    <row r="301" spans="1:9" x14ac:dyDescent="0.25">
      <c r="A301" s="81"/>
      <c r="B301" s="48"/>
      <c r="C301" s="49"/>
      <c r="D301" s="136"/>
      <c r="E301" s="49"/>
      <c r="F301" s="49"/>
      <c r="G301" s="49"/>
      <c r="H301" s="113"/>
      <c r="I301" s="171"/>
    </row>
    <row r="302" spans="1:9" ht="26.25" x14ac:dyDescent="0.25">
      <c r="A302" s="103" t="s">
        <v>79</v>
      </c>
      <c r="B302" s="93" t="s">
        <v>213</v>
      </c>
      <c r="C302" s="82">
        <v>0</v>
      </c>
      <c r="D302" s="135">
        <v>370</v>
      </c>
      <c r="E302" s="82">
        <f>SUM(E303)</f>
        <v>370</v>
      </c>
      <c r="F302" s="82">
        <f>SUM(F304)</f>
        <v>370</v>
      </c>
      <c r="G302" s="82">
        <f>SUM(G304)</f>
        <v>370</v>
      </c>
      <c r="H302" s="113">
        <v>0</v>
      </c>
      <c r="I302" s="171">
        <v>0</v>
      </c>
    </row>
    <row r="303" spans="1:9" x14ac:dyDescent="0.25">
      <c r="A303" s="81">
        <v>4</v>
      </c>
      <c r="B303" s="102" t="s">
        <v>117</v>
      </c>
      <c r="C303" s="82">
        <v>0</v>
      </c>
      <c r="D303" s="135">
        <v>370</v>
      </c>
      <c r="E303" s="82">
        <v>370</v>
      </c>
      <c r="F303" s="82">
        <v>370</v>
      </c>
      <c r="G303" s="82">
        <v>370</v>
      </c>
      <c r="H303" s="113">
        <v>0</v>
      </c>
      <c r="I303" s="171">
        <v>0</v>
      </c>
    </row>
    <row r="304" spans="1:9" x14ac:dyDescent="0.25">
      <c r="A304" s="81">
        <v>42</v>
      </c>
      <c r="B304" s="102" t="s">
        <v>158</v>
      </c>
      <c r="C304" s="82">
        <v>0</v>
      </c>
      <c r="D304" s="135">
        <v>370</v>
      </c>
      <c r="E304" s="82">
        <v>370</v>
      </c>
      <c r="F304" s="82">
        <v>370</v>
      </c>
      <c r="G304" s="82">
        <v>370</v>
      </c>
      <c r="H304" s="113">
        <v>0</v>
      </c>
      <c r="I304" s="171">
        <v>0</v>
      </c>
    </row>
    <row r="305" spans="1:9" x14ac:dyDescent="0.25">
      <c r="A305" s="81"/>
      <c r="B305" s="48"/>
      <c r="C305" s="49"/>
      <c r="D305" s="136"/>
      <c r="E305" s="49"/>
      <c r="F305" s="49"/>
      <c r="G305" s="49"/>
      <c r="H305" s="113"/>
      <c r="I305" s="171"/>
    </row>
    <row r="306" spans="1:9" x14ac:dyDescent="0.25">
      <c r="A306" s="226" t="s">
        <v>174</v>
      </c>
      <c r="B306" s="223" t="s">
        <v>175</v>
      </c>
      <c r="C306" s="217">
        <f>SUM(C307+C313)</f>
        <v>1970</v>
      </c>
      <c r="D306" s="218">
        <f>SUM(D307+D325)</f>
        <v>0</v>
      </c>
      <c r="E306" s="217">
        <f>SUM(E307)</f>
        <v>0</v>
      </c>
      <c r="F306" s="217">
        <v>0</v>
      </c>
      <c r="G306" s="217">
        <v>0</v>
      </c>
      <c r="H306" s="234">
        <v>0</v>
      </c>
      <c r="I306" s="235">
        <v>0</v>
      </c>
    </row>
    <row r="307" spans="1:9" x14ac:dyDescent="0.25">
      <c r="A307" s="103" t="s">
        <v>79</v>
      </c>
      <c r="B307" s="93" t="s">
        <v>86</v>
      </c>
      <c r="C307" s="82">
        <f>SUM(C308)</f>
        <v>240</v>
      </c>
      <c r="D307" s="135">
        <f>SUM(D308)</f>
        <v>0</v>
      </c>
      <c r="E307" s="82">
        <f>SUM(E308)</f>
        <v>0</v>
      </c>
      <c r="F307" s="82">
        <v>0</v>
      </c>
      <c r="G307" s="82">
        <v>0</v>
      </c>
      <c r="H307" s="113">
        <v>0</v>
      </c>
      <c r="I307" s="171">
        <v>0</v>
      </c>
    </row>
    <row r="308" spans="1:9" x14ac:dyDescent="0.25">
      <c r="A308" s="81">
        <v>4</v>
      </c>
      <c r="B308" s="102" t="s">
        <v>117</v>
      </c>
      <c r="C308" s="82">
        <f>SUM(C309)</f>
        <v>240</v>
      </c>
      <c r="D308" s="135">
        <f>SUM(D309)</f>
        <v>0</v>
      </c>
      <c r="E308" s="82">
        <f>SUM(E309)</f>
        <v>0</v>
      </c>
      <c r="F308" s="82">
        <v>0</v>
      </c>
      <c r="G308" s="82">
        <v>0</v>
      </c>
      <c r="H308" s="113">
        <v>0</v>
      </c>
      <c r="I308" s="171">
        <v>0</v>
      </c>
    </row>
    <row r="309" spans="1:9" x14ac:dyDescent="0.25">
      <c r="A309" s="81">
        <v>42</v>
      </c>
      <c r="B309" s="102" t="s">
        <v>158</v>
      </c>
      <c r="C309" s="82">
        <v>240</v>
      </c>
      <c r="D309" s="135">
        <v>0</v>
      </c>
      <c r="E309" s="82">
        <v>0</v>
      </c>
      <c r="F309" s="82">
        <v>0</v>
      </c>
      <c r="G309" s="82">
        <v>0</v>
      </c>
      <c r="H309" s="113">
        <v>0</v>
      </c>
      <c r="I309" s="171">
        <v>0</v>
      </c>
    </row>
    <row r="310" spans="1:9" hidden="1" x14ac:dyDescent="0.25">
      <c r="A310" s="227">
        <v>424</v>
      </c>
      <c r="B310" s="228" t="s">
        <v>119</v>
      </c>
      <c r="C310" s="229">
        <v>0</v>
      </c>
      <c r="D310" s="230">
        <v>245</v>
      </c>
      <c r="E310" s="229">
        <v>240</v>
      </c>
      <c r="F310" s="105"/>
      <c r="G310" s="105"/>
      <c r="H310" s="113" t="e">
        <f t="shared" si="29"/>
        <v>#DIV/0!</v>
      </c>
      <c r="I310" s="171">
        <f t="shared" si="30"/>
        <v>97.959183673469383</v>
      </c>
    </row>
    <row r="311" spans="1:9" x14ac:dyDescent="0.25">
      <c r="A311" s="227"/>
      <c r="B311" s="228"/>
      <c r="C311" s="229"/>
      <c r="D311" s="230"/>
      <c r="E311" s="229"/>
      <c r="F311" s="49"/>
      <c r="G311" s="49"/>
      <c r="H311" s="113"/>
      <c r="I311" s="171"/>
    </row>
    <row r="312" spans="1:9" x14ac:dyDescent="0.25">
      <c r="A312" s="227"/>
      <c r="B312" s="228"/>
      <c r="C312" s="229"/>
      <c r="D312" s="230"/>
      <c r="E312" s="229"/>
      <c r="F312" s="49"/>
      <c r="G312" s="49"/>
      <c r="H312" s="113"/>
      <c r="I312" s="171"/>
    </row>
    <row r="313" spans="1:9" x14ac:dyDescent="0.25">
      <c r="A313" s="103" t="s">
        <v>79</v>
      </c>
      <c r="B313" s="93" t="s">
        <v>93</v>
      </c>
      <c r="C313" s="238">
        <f>SUM(C314)</f>
        <v>1730</v>
      </c>
      <c r="D313" s="239">
        <v>0</v>
      </c>
      <c r="E313" s="238">
        <v>0</v>
      </c>
      <c r="F313" s="82">
        <v>0</v>
      </c>
      <c r="G313" s="82">
        <v>0</v>
      </c>
      <c r="H313" s="113">
        <f>SUM(E313/C313)*100</f>
        <v>0</v>
      </c>
      <c r="I313" s="171">
        <v>0</v>
      </c>
    </row>
    <row r="314" spans="1:9" x14ac:dyDescent="0.25">
      <c r="A314" s="81">
        <v>4</v>
      </c>
      <c r="B314" s="102" t="s">
        <v>117</v>
      </c>
      <c r="C314" s="238">
        <f>SUM(C315)</f>
        <v>1730</v>
      </c>
      <c r="D314" s="239">
        <v>0</v>
      </c>
      <c r="E314" s="238">
        <v>0</v>
      </c>
      <c r="F314" s="82">
        <v>0</v>
      </c>
      <c r="G314" s="82">
        <v>0</v>
      </c>
      <c r="H314" s="113">
        <v>0</v>
      </c>
      <c r="I314" s="171">
        <v>0</v>
      </c>
    </row>
    <row r="315" spans="1:9" x14ac:dyDescent="0.25">
      <c r="A315" s="81">
        <v>42</v>
      </c>
      <c r="B315" s="102" t="s">
        <v>158</v>
      </c>
      <c r="C315" s="238">
        <v>1730</v>
      </c>
      <c r="D315" s="239">
        <v>0</v>
      </c>
      <c r="E315" s="238">
        <v>0</v>
      </c>
      <c r="F315" s="82">
        <v>0</v>
      </c>
      <c r="G315" s="82">
        <v>0</v>
      </c>
      <c r="H315" s="113">
        <v>0</v>
      </c>
      <c r="I315" s="171">
        <v>0</v>
      </c>
    </row>
    <row r="316" spans="1:9" x14ac:dyDescent="0.25">
      <c r="A316" s="227"/>
      <c r="B316" s="228"/>
      <c r="C316" s="229"/>
      <c r="D316" s="230"/>
      <c r="E316" s="229"/>
      <c r="F316" s="49"/>
      <c r="G316" s="49"/>
      <c r="H316" s="113"/>
      <c r="I316" s="171"/>
    </row>
    <row r="317" spans="1:9" x14ac:dyDescent="0.25">
      <c r="A317" s="47"/>
      <c r="B317" s="48"/>
      <c r="C317" s="49"/>
      <c r="D317" s="136"/>
      <c r="E317" s="49"/>
      <c r="F317" s="49"/>
      <c r="G317" s="49"/>
      <c r="H317" s="113"/>
      <c r="I317" s="171"/>
    </row>
    <row r="318" spans="1:9" s="134" customFormat="1" ht="23.25" customHeight="1" x14ac:dyDescent="0.25">
      <c r="A318" s="283">
        <v>9076</v>
      </c>
      <c r="B318" s="284" t="s">
        <v>225</v>
      </c>
      <c r="C318" s="278">
        <v>0</v>
      </c>
      <c r="D318" s="285">
        <v>0</v>
      </c>
      <c r="E318" s="278">
        <v>9648</v>
      </c>
      <c r="F318" s="278">
        <v>0</v>
      </c>
      <c r="G318" s="278">
        <v>0</v>
      </c>
      <c r="H318" s="279">
        <v>0</v>
      </c>
      <c r="I318" s="280">
        <v>0</v>
      </c>
    </row>
    <row r="319" spans="1:9" x14ac:dyDescent="0.25">
      <c r="A319" s="226" t="s">
        <v>214</v>
      </c>
      <c r="B319" s="223" t="s">
        <v>223</v>
      </c>
      <c r="C319" s="217">
        <v>0</v>
      </c>
      <c r="D319" s="218">
        <f>SUM(D320+D332)</f>
        <v>0</v>
      </c>
      <c r="E319" s="217">
        <f>SUM(E320)</f>
        <v>9648</v>
      </c>
      <c r="F319" s="217">
        <v>0</v>
      </c>
      <c r="G319" s="217">
        <v>0</v>
      </c>
      <c r="H319" s="234">
        <v>0</v>
      </c>
      <c r="I319" s="235">
        <v>0</v>
      </c>
    </row>
    <row r="320" spans="1:9" x14ac:dyDescent="0.25">
      <c r="A320" s="103" t="s">
        <v>79</v>
      </c>
      <c r="B320" s="93" t="s">
        <v>224</v>
      </c>
      <c r="C320" s="82">
        <v>0</v>
      </c>
      <c r="D320" s="135">
        <f>SUM(D321)</f>
        <v>0</v>
      </c>
      <c r="E320" s="82">
        <f>SUM(E321)</f>
        <v>9648</v>
      </c>
      <c r="F320" s="82">
        <v>0</v>
      </c>
      <c r="G320" s="82">
        <v>0</v>
      </c>
      <c r="H320" s="113">
        <v>0</v>
      </c>
      <c r="I320" s="171">
        <v>0</v>
      </c>
    </row>
    <row r="321" spans="1:9" x14ac:dyDescent="0.25">
      <c r="A321" s="81">
        <v>3</v>
      </c>
      <c r="B321" s="93" t="s">
        <v>19</v>
      </c>
      <c r="C321" s="82">
        <v>0</v>
      </c>
      <c r="D321" s="135">
        <v>0</v>
      </c>
      <c r="E321" s="82">
        <v>9648</v>
      </c>
      <c r="F321" s="82">
        <v>0</v>
      </c>
      <c r="G321" s="82">
        <v>0</v>
      </c>
      <c r="H321" s="113">
        <v>0</v>
      </c>
      <c r="I321" s="171">
        <v>0</v>
      </c>
    </row>
    <row r="322" spans="1:9" x14ac:dyDescent="0.25">
      <c r="A322" s="81">
        <v>32</v>
      </c>
      <c r="B322" s="93" t="s">
        <v>30</v>
      </c>
      <c r="C322" s="82">
        <v>0</v>
      </c>
      <c r="D322" s="135">
        <v>0</v>
      </c>
      <c r="E322" s="82">
        <v>9648</v>
      </c>
      <c r="F322" s="82">
        <v>0</v>
      </c>
      <c r="G322" s="82">
        <v>0</v>
      </c>
      <c r="H322" s="113">
        <v>0</v>
      </c>
      <c r="I322" s="171">
        <v>0</v>
      </c>
    </row>
    <row r="323" spans="1:9" x14ac:dyDescent="0.25">
      <c r="A323" s="81"/>
      <c r="B323" s="48"/>
      <c r="C323" s="231"/>
      <c r="D323" s="232"/>
      <c r="E323" s="231"/>
      <c r="F323" s="231"/>
      <c r="G323" s="231"/>
      <c r="H323" s="113"/>
      <c r="I323" s="171"/>
    </row>
    <row r="324" spans="1:9" x14ac:dyDescent="0.25">
      <c r="A324" s="309" t="s">
        <v>104</v>
      </c>
      <c r="B324" s="310"/>
      <c r="C324" s="209">
        <f>SUM(C7+C86+C197+C230+C245+C275)</f>
        <v>1028753.5100000001</v>
      </c>
      <c r="D324" s="210">
        <f>SUM(D7+D86+D197+D230+D245+D275)</f>
        <v>1222637.81</v>
      </c>
      <c r="E324" s="209">
        <f>SUM(E7+E86+E197+E230+E245+E275+E318)</f>
        <v>1256417.1499999999</v>
      </c>
      <c r="F324" s="209">
        <f>SUM(F7+F86+F197+F230+F245+F275)</f>
        <v>1244869.1499999999</v>
      </c>
      <c r="G324" s="209">
        <f>SUM(G7+G86+G197+G230+G245+G275)</f>
        <v>1244869.1499999999</v>
      </c>
      <c r="H324" s="236">
        <f t="shared" si="29"/>
        <v>122.13004745908471</v>
      </c>
      <c r="I324" s="237">
        <f t="shared" si="30"/>
        <v>102.76282474856555</v>
      </c>
    </row>
    <row r="330" spans="1:9" x14ac:dyDescent="0.25">
      <c r="E330" s="107"/>
    </row>
    <row r="332" spans="1:9" x14ac:dyDescent="0.25">
      <c r="C332" s="107"/>
    </row>
  </sheetData>
  <mergeCells count="3">
    <mergeCell ref="A3:H3"/>
    <mergeCell ref="A324:B324"/>
    <mergeCell ref="A1:J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SAŽETAK EUR</vt:lpstr>
      <vt:lpstr> Račun prihoda i rashoda</vt:lpstr>
      <vt:lpstr>Prihodi i rashodi po izvorima</vt:lpstr>
      <vt:lpstr>Rashodi prema funkcijskoj kl</vt:lpstr>
      <vt:lpstr>-</vt:lpstr>
      <vt:lpstr>Posebni dio 2.razina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Tanja</cp:lastModifiedBy>
  <cp:lastPrinted>2024-10-18T10:12:44Z</cp:lastPrinted>
  <dcterms:created xsi:type="dcterms:W3CDTF">2022-08-12T12:51:27Z</dcterms:created>
  <dcterms:modified xsi:type="dcterms:W3CDTF">2024-11-07T08:02:09Z</dcterms:modified>
</cp:coreProperties>
</file>