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Tanja.Pavilion03-HP\Documents\"/>
    </mc:Choice>
  </mc:AlternateContent>
  <bookViews>
    <workbookView xWindow="0" yWindow="0" windowWidth="7470" windowHeight="3900"/>
  </bookViews>
  <sheets>
    <sheet name="SAŽETAK" sheetId="1" r:id="rId1"/>
    <sheet name=" Račun prihoda i rashoda" sheetId="3" r:id="rId2"/>
    <sheet name="Rashodi i prihodi prema izvoru" sheetId="8" state="hidden" r:id="rId3"/>
    <sheet name="Prihodi i rashodi prema izvoru" sheetId="14" r:id="rId4"/>
    <sheet name="Rashodi prema funkcijskoj k " sheetId="11" r:id="rId5"/>
    <sheet name="Račun financiranja " sheetId="9" state="hidden" r:id="rId6"/>
    <sheet name="Račun fin prema izvorima f" sheetId="10" state="hidden" r:id="rId7"/>
    <sheet name="Izvještaj po organizacijskoj " sheetId="12" state="hidden" r:id="rId8"/>
    <sheet name="Izvještaj po programskoj" sheetId="7" r:id="rId9"/>
    <sheet name="Potraživanja i obveza" sheetId="15" r:id="rId10"/>
    <sheet name="List1" sheetId="13" state="hidden" r:id="rId11"/>
  </sheets>
  <definedNames>
    <definedName name="_xlnm.Print_Area" localSheetId="7">'Izvještaj po organizacijskoj '!$B$2:$I$8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7" l="1"/>
  <c r="E250" i="7"/>
  <c r="E341" i="7"/>
  <c r="E176" i="7"/>
  <c r="G149" i="7"/>
  <c r="G98" i="7"/>
  <c r="H15" i="7"/>
  <c r="H16" i="7"/>
  <c r="H17" i="7"/>
  <c r="H18" i="7"/>
  <c r="H13" i="7"/>
  <c r="G264" i="7" l="1"/>
  <c r="G337" i="7" l="1"/>
  <c r="H337" i="7" s="1"/>
  <c r="G341" i="7"/>
  <c r="G340" i="7"/>
  <c r="G339" i="7"/>
  <c r="E339" i="7"/>
  <c r="G332" i="7"/>
  <c r="G326" i="7"/>
  <c r="G302" i="7"/>
  <c r="G301" i="7" s="1"/>
  <c r="G272" i="7"/>
  <c r="G274" i="7"/>
  <c r="G278" i="7"/>
  <c r="G262" i="7"/>
  <c r="H262" i="7" s="1"/>
  <c r="G230" i="7"/>
  <c r="G233" i="7"/>
  <c r="G239" i="7"/>
  <c r="G247" i="7"/>
  <c r="G257" i="7"/>
  <c r="G227" i="7"/>
  <c r="G251" i="7"/>
  <c r="G250" i="7" s="1"/>
  <c r="G222" i="7"/>
  <c r="G217" i="7"/>
  <c r="G194" i="7"/>
  <c r="G197" i="7"/>
  <c r="G163" i="7"/>
  <c r="G160" i="7" s="1"/>
  <c r="G133" i="7"/>
  <c r="G135" i="7"/>
  <c r="G137" i="7"/>
  <c r="G142" i="7"/>
  <c r="G144" i="7"/>
  <c r="G116" i="7"/>
  <c r="G118" i="7"/>
  <c r="G122" i="7"/>
  <c r="G127" i="7"/>
  <c r="G71" i="7"/>
  <c r="G73" i="7"/>
  <c r="G79" i="7"/>
  <c r="G86" i="7"/>
  <c r="G91" i="7"/>
  <c r="G57" i="7"/>
  <c r="G59" i="7"/>
  <c r="G61" i="7"/>
  <c r="G64" i="7"/>
  <c r="G27" i="7"/>
  <c r="G30" i="7"/>
  <c r="G36" i="7"/>
  <c r="G46" i="7"/>
  <c r="G51" i="7"/>
  <c r="G270" i="7" l="1"/>
  <c r="H270" i="7"/>
  <c r="G269" i="7"/>
  <c r="H301" i="7"/>
  <c r="G300" i="7"/>
  <c r="G159" i="7"/>
  <c r="H160" i="7"/>
  <c r="G261" i="7"/>
  <c r="G260" i="7" s="1"/>
  <c r="G193" i="7"/>
  <c r="H193" i="7" s="1"/>
  <c r="G229" i="7"/>
  <c r="H229" i="7" s="1"/>
  <c r="G115" i="7"/>
  <c r="G132" i="7"/>
  <c r="H132" i="7" s="1"/>
  <c r="G140" i="7"/>
  <c r="H140" i="7" s="1"/>
  <c r="G70" i="7"/>
  <c r="H70" i="7" s="1"/>
  <c r="G56" i="7"/>
  <c r="G26" i="7"/>
  <c r="H26" i="7" s="1"/>
  <c r="E329" i="7"/>
  <c r="E328" i="7" s="1"/>
  <c r="E323" i="7"/>
  <c r="E321" i="7"/>
  <c r="E319" i="7" s="1"/>
  <c r="E317" i="7"/>
  <c r="E315" i="7" s="1"/>
  <c r="E309" i="7"/>
  <c r="E308" i="7" s="1"/>
  <c r="E307" i="7" s="1"/>
  <c r="E299" i="7"/>
  <c r="E298" i="7" s="1"/>
  <c r="E297" i="7" s="1"/>
  <c r="E292" i="7"/>
  <c r="E291" i="7" s="1"/>
  <c r="E287" i="7"/>
  <c r="E286" i="7" s="1"/>
  <c r="E282" i="7"/>
  <c r="E280" i="7" s="1"/>
  <c r="E268" i="7"/>
  <c r="E260" i="7"/>
  <c r="E256" i="7"/>
  <c r="E253" i="7"/>
  <c r="E227" i="7"/>
  <c r="E219" i="7"/>
  <c r="E214" i="7"/>
  <c r="E209" i="7"/>
  <c r="E207" i="7" s="1"/>
  <c r="E206" i="7" s="1"/>
  <c r="E200" i="7"/>
  <c r="E199" i="7" s="1"/>
  <c r="E191" i="7"/>
  <c r="E189" i="7"/>
  <c r="E185" i="7"/>
  <c r="E183" i="7" s="1"/>
  <c r="E181" i="7"/>
  <c r="E179" i="7" s="1"/>
  <c r="E177" i="7"/>
  <c r="E175" i="7" s="1"/>
  <c r="E173" i="7"/>
  <c r="E171" i="7" s="1"/>
  <c r="E169" i="7"/>
  <c r="E167" i="7" s="1"/>
  <c r="E158" i="7"/>
  <c r="E153" i="7"/>
  <c r="E148" i="7"/>
  <c r="E147" i="7" s="1"/>
  <c r="E113" i="7"/>
  <c r="E97" i="7"/>
  <c r="E94" i="7"/>
  <c r="E90" i="7"/>
  <c r="E54" i="7"/>
  <c r="E53" i="7" s="1"/>
  <c r="E24" i="7"/>
  <c r="E23" i="7" s="1"/>
  <c r="G335" i="7"/>
  <c r="G331" i="7"/>
  <c r="G325" i="7"/>
  <c r="G321" i="7"/>
  <c r="G319" i="7" s="1"/>
  <c r="G317" i="7"/>
  <c r="G315" i="7" s="1"/>
  <c r="G311" i="7"/>
  <c r="G299" i="7"/>
  <c r="G294" i="7"/>
  <c r="G289" i="7"/>
  <c r="G282" i="7"/>
  <c r="G280" i="7" s="1"/>
  <c r="G268" i="7"/>
  <c r="G256" i="7"/>
  <c r="G255" i="7" s="1"/>
  <c r="G253" i="7"/>
  <c r="G221" i="7"/>
  <c r="G216" i="7"/>
  <c r="G209" i="7"/>
  <c r="G207" i="7" s="1"/>
  <c r="G206" i="7" s="1"/>
  <c r="G202" i="7"/>
  <c r="G189" i="7"/>
  <c r="G187" i="7" s="1"/>
  <c r="G185" i="7"/>
  <c r="G183" i="7" s="1"/>
  <c r="G181" i="7"/>
  <c r="G179" i="7" s="1"/>
  <c r="G177" i="7"/>
  <c r="G175" i="7" s="1"/>
  <c r="G173" i="7"/>
  <c r="G171" i="7" s="1"/>
  <c r="G169" i="7"/>
  <c r="G167" i="7" s="1"/>
  <c r="G158" i="7"/>
  <c r="H158" i="7" s="1"/>
  <c r="G155" i="7"/>
  <c r="H155" i="7" s="1"/>
  <c r="G150" i="7"/>
  <c r="G109" i="7"/>
  <c r="H109" i="7" s="1"/>
  <c r="G106" i="7"/>
  <c r="G99" i="7"/>
  <c r="G94" i="7"/>
  <c r="G90" i="7"/>
  <c r="G50" i="7"/>
  <c r="H50" i="7" s="1"/>
  <c r="G191" i="7" l="1"/>
  <c r="H191" i="7" s="1"/>
  <c r="G200" i="7"/>
  <c r="H202" i="7"/>
  <c r="G148" i="7"/>
  <c r="H150" i="7"/>
  <c r="G214" i="7"/>
  <c r="H214" i="7" s="1"/>
  <c r="H216" i="7"/>
  <c r="G287" i="7"/>
  <c r="H289" i="7"/>
  <c r="G323" i="7"/>
  <c r="H323" i="7" s="1"/>
  <c r="H325" i="7"/>
  <c r="G114" i="7"/>
  <c r="H115" i="7"/>
  <c r="G298" i="7"/>
  <c r="H299" i="7"/>
  <c r="H268" i="7"/>
  <c r="G219" i="7"/>
  <c r="H219" i="7" s="1"/>
  <c r="H221" i="7"/>
  <c r="G292" i="7"/>
  <c r="H294" i="7"/>
  <c r="G329" i="7"/>
  <c r="H331" i="7"/>
  <c r="G334" i="7"/>
  <c r="G55" i="7"/>
  <c r="H56" i="7"/>
  <c r="G97" i="7"/>
  <c r="H97" i="7" s="1"/>
  <c r="H99" i="7"/>
  <c r="G309" i="7"/>
  <c r="H311" i="7"/>
  <c r="G259" i="7"/>
  <c r="H259" i="7" s="1"/>
  <c r="H260" i="7"/>
  <c r="G226" i="7"/>
  <c r="G225" i="7" s="1"/>
  <c r="G113" i="7"/>
  <c r="H113" i="7" s="1"/>
  <c r="G131" i="7"/>
  <c r="G105" i="7"/>
  <c r="G153" i="7"/>
  <c r="H153" i="7" s="1"/>
  <c r="G154" i="7"/>
  <c r="G69" i="7"/>
  <c r="G25" i="7"/>
  <c r="G54" i="7"/>
  <c r="E213" i="7"/>
  <c r="E152" i="7"/>
  <c r="G104" i="7"/>
  <c r="E314" i="7"/>
  <c r="E285" i="7"/>
  <c r="G267" i="7"/>
  <c r="H267" i="7" s="1"/>
  <c r="E104" i="7"/>
  <c r="G24" i="7"/>
  <c r="G68" i="7"/>
  <c r="E225" i="7"/>
  <c r="E224" i="7" s="1"/>
  <c r="E335" i="7"/>
  <c r="E334" i="7" s="1"/>
  <c r="E187" i="7"/>
  <c r="E166" i="7" s="1"/>
  <c r="E267" i="7"/>
  <c r="E130" i="7"/>
  <c r="E129" i="7" s="1"/>
  <c r="E68" i="7"/>
  <c r="G166" i="7"/>
  <c r="H166" i="7" l="1"/>
  <c r="H104" i="7"/>
  <c r="G53" i="7"/>
  <c r="H53" i="7" s="1"/>
  <c r="H54" i="7"/>
  <c r="G308" i="7"/>
  <c r="H309" i="7"/>
  <c r="H334" i="7"/>
  <c r="G213" i="7"/>
  <c r="H213" i="7" s="1"/>
  <c r="G147" i="7"/>
  <c r="H147" i="7" s="1"/>
  <c r="H148" i="7"/>
  <c r="G224" i="7"/>
  <c r="H225" i="7"/>
  <c r="G328" i="7"/>
  <c r="H328" i="7" s="1"/>
  <c r="H329" i="7"/>
  <c r="G314" i="7"/>
  <c r="H314" i="7" s="1"/>
  <c r="H68" i="7"/>
  <c r="G297" i="7"/>
  <c r="H297" i="7" s="1"/>
  <c r="H298" i="7"/>
  <c r="G286" i="7"/>
  <c r="H287" i="7"/>
  <c r="G199" i="7"/>
  <c r="H199" i="7" s="1"/>
  <c r="H200" i="7"/>
  <c r="G23" i="7"/>
  <c r="H24" i="7"/>
  <c r="G291" i="7"/>
  <c r="H291" i="7" s="1"/>
  <c r="H292" i="7"/>
  <c r="G152" i="7"/>
  <c r="H152" i="7" s="1"/>
  <c r="H335" i="7"/>
  <c r="E67" i="7"/>
  <c r="E22" i="7" s="1"/>
  <c r="G67" i="7"/>
  <c r="E313" i="7"/>
  <c r="E146" i="7"/>
  <c r="H23" i="7" l="1"/>
  <c r="G146" i="7"/>
  <c r="H224" i="7"/>
  <c r="G307" i="7"/>
  <c r="H307" i="7" s="1"/>
  <c r="H308" i="7"/>
  <c r="H286" i="7"/>
  <c r="G285" i="7"/>
  <c r="H285" i="7" s="1"/>
  <c r="H67" i="7"/>
  <c r="G313" i="7"/>
  <c r="H313" i="7" s="1"/>
  <c r="E12" i="7"/>
  <c r="E11" i="7" s="1"/>
  <c r="E10" i="7" s="1"/>
  <c r="E9" i="7" s="1"/>
  <c r="H146" i="7" l="1"/>
  <c r="H7" i="11"/>
  <c r="H8" i="11"/>
  <c r="H9" i="11"/>
  <c r="H6" i="11"/>
  <c r="I27" i="14"/>
  <c r="I33" i="14"/>
  <c r="I38" i="14"/>
  <c r="I41" i="14"/>
  <c r="I44" i="14"/>
  <c r="I8" i="14"/>
  <c r="I14" i="14"/>
  <c r="I17" i="14"/>
  <c r="I20" i="14"/>
  <c r="I23" i="14"/>
  <c r="M49" i="3"/>
  <c r="M50" i="3"/>
  <c r="M51" i="3"/>
  <c r="M52" i="3"/>
  <c r="M53" i="3"/>
  <c r="M54" i="3"/>
  <c r="M55" i="3"/>
  <c r="M57" i="3"/>
  <c r="M59" i="3"/>
  <c r="M60" i="3"/>
  <c r="M61" i="3"/>
  <c r="M62" i="3"/>
  <c r="M63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4" i="3"/>
  <c r="M86" i="3"/>
  <c r="M88" i="3"/>
  <c r="M89" i="3"/>
  <c r="M90" i="3"/>
  <c r="M91" i="3"/>
  <c r="M92" i="3"/>
  <c r="M93" i="3"/>
  <c r="M95" i="3"/>
  <c r="M96" i="3"/>
  <c r="M97" i="3"/>
  <c r="M99" i="3"/>
  <c r="M100" i="3"/>
  <c r="M101" i="3"/>
  <c r="M105" i="3"/>
  <c r="M109" i="3"/>
  <c r="M110" i="3"/>
  <c r="M111" i="3"/>
  <c r="M117" i="3"/>
  <c r="M118" i="3"/>
  <c r="M119" i="3"/>
  <c r="M120" i="3"/>
  <c r="M121" i="3"/>
  <c r="M126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4" i="3"/>
  <c r="L86" i="3"/>
  <c r="L88" i="3"/>
  <c r="L89" i="3"/>
  <c r="L90" i="3"/>
  <c r="L91" i="3"/>
  <c r="L92" i="3"/>
  <c r="L93" i="3"/>
  <c r="L94" i="3"/>
  <c r="L99" i="3"/>
  <c r="L102" i="3"/>
  <c r="L103" i="3"/>
  <c r="L105" i="3"/>
  <c r="L106" i="3"/>
  <c r="L107" i="3"/>
  <c r="L108" i="3"/>
  <c r="L109" i="3"/>
  <c r="L110" i="3"/>
  <c r="L111" i="3"/>
  <c r="L112" i="3"/>
  <c r="L115" i="3"/>
  <c r="L116" i="3"/>
  <c r="L117" i="3"/>
  <c r="L118" i="3"/>
  <c r="L119" i="3"/>
  <c r="L120" i="3"/>
  <c r="L121" i="3"/>
  <c r="L123" i="3"/>
  <c r="L124" i="3"/>
  <c r="L125" i="3"/>
  <c r="L126" i="3"/>
  <c r="M48" i="3"/>
  <c r="L48" i="3"/>
  <c r="M12" i="3"/>
  <c r="M13" i="3"/>
  <c r="M14" i="3"/>
  <c r="M15" i="3"/>
  <c r="M16" i="3"/>
  <c r="M17" i="3"/>
  <c r="M18" i="3"/>
  <c r="M19" i="3"/>
  <c r="M23" i="3"/>
  <c r="M24" i="3"/>
  <c r="M25" i="3"/>
  <c r="M26" i="3"/>
  <c r="M27" i="3"/>
  <c r="M28" i="3"/>
  <c r="M32" i="3"/>
  <c r="M33" i="3"/>
  <c r="M34" i="3"/>
  <c r="M40" i="3"/>
  <c r="M44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1" i="3"/>
  <c r="L32" i="3"/>
  <c r="L33" i="3"/>
  <c r="L34" i="3"/>
  <c r="L35" i="3"/>
  <c r="L36" i="3"/>
  <c r="L37" i="3"/>
  <c r="L38" i="3"/>
  <c r="L40" i="3"/>
  <c r="L41" i="3"/>
  <c r="L42" i="3"/>
  <c r="L43" i="3"/>
  <c r="L44" i="3"/>
  <c r="M11" i="3"/>
  <c r="L11" i="3"/>
  <c r="L23" i="1"/>
  <c r="L24" i="1"/>
  <c r="L10" i="1"/>
  <c r="L12" i="1"/>
  <c r="L13" i="1"/>
  <c r="L14" i="1"/>
  <c r="L15" i="1"/>
  <c r="L9" i="1"/>
  <c r="G35" i="14"/>
  <c r="I35" i="14" s="1"/>
  <c r="K125" i="3" l="1"/>
  <c r="I124" i="3" l="1"/>
  <c r="I123" i="3" s="1"/>
  <c r="G124" i="3"/>
  <c r="G123" i="3" s="1"/>
  <c r="K43" i="3"/>
  <c r="K42" i="3" s="1"/>
  <c r="I43" i="3"/>
  <c r="H43" i="3"/>
  <c r="H42" i="3" s="1"/>
  <c r="H41" i="3" s="1"/>
  <c r="H44" i="3" s="1"/>
  <c r="G42" i="3"/>
  <c r="G41" i="3" s="1"/>
  <c r="G7" i="11"/>
  <c r="G8" i="11"/>
  <c r="G9" i="11"/>
  <c r="G6" i="11"/>
  <c r="F6" i="11"/>
  <c r="F7" i="11"/>
  <c r="F8" i="11"/>
  <c r="F9" i="11"/>
  <c r="I49" i="14"/>
  <c r="H8" i="14"/>
  <c r="H14" i="14"/>
  <c r="H17" i="14"/>
  <c r="H20" i="14"/>
  <c r="H23" i="14"/>
  <c r="H27" i="14"/>
  <c r="H33" i="14"/>
  <c r="H35" i="14"/>
  <c r="H41" i="14"/>
  <c r="H44" i="14"/>
  <c r="K23" i="1"/>
  <c r="K24" i="1"/>
  <c r="K10" i="1"/>
  <c r="K13" i="1"/>
  <c r="K14" i="1"/>
  <c r="G26" i="14"/>
  <c r="G29" i="14"/>
  <c r="G32" i="14"/>
  <c r="G37" i="14"/>
  <c r="G40" i="14"/>
  <c r="G43" i="14"/>
  <c r="G7" i="14"/>
  <c r="G10" i="14"/>
  <c r="G13" i="14"/>
  <c r="G16" i="14"/>
  <c r="G19" i="14"/>
  <c r="G22" i="14"/>
  <c r="K92" i="3"/>
  <c r="K96" i="3"/>
  <c r="K100" i="3"/>
  <c r="K102" i="3"/>
  <c r="K107" i="3"/>
  <c r="K110" i="3"/>
  <c r="K117" i="3"/>
  <c r="K120" i="3"/>
  <c r="K51" i="3"/>
  <c r="K53" i="3"/>
  <c r="K55" i="3"/>
  <c r="K60" i="3"/>
  <c r="K65" i="3"/>
  <c r="K72" i="3"/>
  <c r="K84" i="3"/>
  <c r="K82" i="3"/>
  <c r="K13" i="3"/>
  <c r="K15" i="3"/>
  <c r="K17" i="3"/>
  <c r="K21" i="3"/>
  <c r="K20" i="3" s="1"/>
  <c r="K24" i="3"/>
  <c r="K27" i="3"/>
  <c r="K29" i="3"/>
  <c r="K33" i="3"/>
  <c r="K37" i="3"/>
  <c r="K36" i="3" s="1"/>
  <c r="J9" i="1"/>
  <c r="K9" i="1" s="1"/>
  <c r="J12" i="1"/>
  <c r="I7" i="14" l="1"/>
  <c r="G6" i="14"/>
  <c r="G25" i="14"/>
  <c r="I40" i="14"/>
  <c r="I32" i="14"/>
  <c r="K50" i="3"/>
  <c r="K23" i="3"/>
  <c r="K12" i="3"/>
  <c r="K106" i="3"/>
  <c r="K95" i="3"/>
  <c r="K32" i="3"/>
  <c r="K59" i="3"/>
  <c r="K119" i="3"/>
  <c r="K91" i="3"/>
  <c r="K26" i="3"/>
  <c r="K109" i="3"/>
  <c r="K99" i="3"/>
  <c r="K41" i="3"/>
  <c r="I42" i="3"/>
  <c r="K124" i="3"/>
  <c r="J15" i="1"/>
  <c r="E26" i="14"/>
  <c r="I26" i="14" s="1"/>
  <c r="E29" i="14"/>
  <c r="E32" i="14"/>
  <c r="E37" i="14"/>
  <c r="I37" i="14" s="1"/>
  <c r="E40" i="14"/>
  <c r="E43" i="14"/>
  <c r="I43" i="14" s="1"/>
  <c r="E7" i="14"/>
  <c r="E10" i="14"/>
  <c r="E13" i="14"/>
  <c r="I13" i="14" s="1"/>
  <c r="E16" i="14"/>
  <c r="I16" i="14" s="1"/>
  <c r="E19" i="14"/>
  <c r="I19" i="14" s="1"/>
  <c r="E22" i="14"/>
  <c r="I22" i="14" s="1"/>
  <c r="I100" i="3"/>
  <c r="H100" i="3"/>
  <c r="G100" i="3"/>
  <c r="I60" i="3"/>
  <c r="I65" i="3"/>
  <c r="I72" i="3"/>
  <c r="I82" i="3"/>
  <c r="I84" i="3"/>
  <c r="I92" i="3"/>
  <c r="I96" i="3"/>
  <c r="I102" i="3"/>
  <c r="I107" i="3"/>
  <c r="I110" i="3"/>
  <c r="I117" i="3"/>
  <c r="I120" i="3"/>
  <c r="I51" i="3"/>
  <c r="I53" i="3"/>
  <c r="I55" i="3"/>
  <c r="E6" i="14" l="1"/>
  <c r="I6" i="14" s="1"/>
  <c r="I25" i="14"/>
  <c r="G48" i="14"/>
  <c r="E25" i="14"/>
  <c r="G47" i="14"/>
  <c r="K49" i="3"/>
  <c r="I109" i="3"/>
  <c r="K48" i="3"/>
  <c r="K11" i="3"/>
  <c r="I59" i="3"/>
  <c r="I99" i="3"/>
  <c r="I95" i="3"/>
  <c r="K105" i="3"/>
  <c r="I91" i="3"/>
  <c r="I50" i="3"/>
  <c r="I106" i="3"/>
  <c r="I119" i="3"/>
  <c r="K44" i="3"/>
  <c r="I41" i="3"/>
  <c r="K123" i="3"/>
  <c r="J24" i="1"/>
  <c r="I33" i="3"/>
  <c r="I24" i="3"/>
  <c r="I21" i="3"/>
  <c r="I20" i="3" s="1"/>
  <c r="I15" i="3"/>
  <c r="I17" i="3"/>
  <c r="I13" i="3"/>
  <c r="I27" i="3"/>
  <c r="I29" i="3"/>
  <c r="I37" i="3"/>
  <c r="I36" i="3" s="1"/>
  <c r="E8" i="11"/>
  <c r="E47" i="14"/>
  <c r="E7" i="11" l="1"/>
  <c r="I26" i="3"/>
  <c r="I49" i="3"/>
  <c r="I12" i="3"/>
  <c r="I32" i="3"/>
  <c r="K126" i="3"/>
  <c r="I105" i="3"/>
  <c r="I23" i="3"/>
  <c r="I15" i="1"/>
  <c r="E48" i="14"/>
  <c r="D49" i="14"/>
  <c r="E6" i="11" l="1"/>
  <c r="I48" i="3"/>
  <c r="I11" i="3"/>
  <c r="D26" i="14"/>
  <c r="D29" i="14"/>
  <c r="D32" i="14"/>
  <c r="I44" i="3" l="1"/>
  <c r="I126" i="3"/>
  <c r="D37" i="14"/>
  <c r="D40" i="14"/>
  <c r="D43" i="14"/>
  <c r="D22" i="14"/>
  <c r="D19" i="14"/>
  <c r="D16" i="14"/>
  <c r="D13" i="14"/>
  <c r="D10" i="14"/>
  <c r="D7" i="14"/>
  <c r="D25" i="14" l="1"/>
  <c r="D48" i="14" s="1"/>
  <c r="D6" i="14"/>
  <c r="D47" i="14" s="1"/>
  <c r="H96" i="3"/>
  <c r="H95" i="3" s="1"/>
  <c r="G96" i="3"/>
  <c r="G95" i="3" s="1"/>
  <c r="H60" i="3"/>
  <c r="H51" i="3"/>
  <c r="H50" i="3" s="1"/>
  <c r="H53" i="3"/>
  <c r="H55" i="3"/>
  <c r="H65" i="3"/>
  <c r="H72" i="3"/>
  <c r="H84" i="3"/>
  <c r="H92" i="3"/>
  <c r="H91" i="3" s="1"/>
  <c r="H102" i="3"/>
  <c r="H99" i="3" s="1"/>
  <c r="H107" i="3"/>
  <c r="H106" i="3" s="1"/>
  <c r="H110" i="3"/>
  <c r="H120" i="3"/>
  <c r="H119" i="3" s="1"/>
  <c r="H117" i="3"/>
  <c r="H82" i="3"/>
  <c r="G82" i="3"/>
  <c r="H37" i="3"/>
  <c r="H36" i="3" s="1"/>
  <c r="H33" i="3"/>
  <c r="H32" i="3" s="1"/>
  <c r="H29" i="3"/>
  <c r="H27" i="3"/>
  <c r="H24" i="3"/>
  <c r="H23" i="3" s="1"/>
  <c r="H17" i="3"/>
  <c r="H21" i="3"/>
  <c r="H20" i="3" s="1"/>
  <c r="H13" i="3"/>
  <c r="H15" i="3"/>
  <c r="D9" i="11"/>
  <c r="D8" i="11" s="1"/>
  <c r="D7" i="11" s="1"/>
  <c r="D6" i="11" s="1"/>
  <c r="H15" i="1"/>
  <c r="H59" i="3" l="1"/>
  <c r="H49" i="3" s="1"/>
  <c r="H26" i="3"/>
  <c r="H109" i="3"/>
  <c r="H105" i="3" s="1"/>
  <c r="H12" i="3"/>
  <c r="H24" i="1"/>
  <c r="H125" i="3"/>
  <c r="H124" i="3" s="1"/>
  <c r="H123" i="3" s="1"/>
  <c r="C49" i="14"/>
  <c r="H49" i="14" s="1"/>
  <c r="H48" i="3" l="1"/>
  <c r="H126" i="3"/>
  <c r="C53" i="8"/>
  <c r="C54" i="8"/>
  <c r="C57" i="8"/>
  <c r="C64" i="8"/>
  <c r="C49" i="8"/>
  <c r="C42" i="8"/>
  <c r="C30" i="8"/>
  <c r="C34" i="8"/>
  <c r="C29" i="8" l="1"/>
  <c r="C28" i="8" s="1"/>
  <c r="C7" i="14"/>
  <c r="H7" i="14" s="1"/>
  <c r="C10" i="14"/>
  <c r="C13" i="14"/>
  <c r="H13" i="14" s="1"/>
  <c r="C16" i="14"/>
  <c r="H16" i="14" s="1"/>
  <c r="C19" i="14"/>
  <c r="H19" i="14" s="1"/>
  <c r="C22" i="14"/>
  <c r="H22" i="14" s="1"/>
  <c r="C26" i="14"/>
  <c r="H26" i="14" s="1"/>
  <c r="C29" i="14"/>
  <c r="C32" i="14"/>
  <c r="H32" i="14" s="1"/>
  <c r="C37" i="14"/>
  <c r="C40" i="14"/>
  <c r="H40" i="14" s="1"/>
  <c r="C43" i="14"/>
  <c r="H43" i="14" s="1"/>
  <c r="C25" i="14" l="1"/>
  <c r="C6" i="14"/>
  <c r="H6" i="14" l="1"/>
  <c r="C47" i="14"/>
  <c r="H47" i="14" s="1"/>
  <c r="H25" i="14"/>
  <c r="C48" i="14"/>
  <c r="H48" i="14" s="1"/>
  <c r="C6" i="11"/>
  <c r="C7" i="11"/>
  <c r="C8" i="11"/>
  <c r="G12" i="1"/>
  <c r="K12" i="1" l="1"/>
  <c r="G15" i="1"/>
  <c r="K15" i="1" s="1"/>
  <c r="C25" i="8"/>
  <c r="C22" i="8"/>
  <c r="C18" i="8"/>
  <c r="C15" i="8"/>
  <c r="C7" i="8"/>
  <c r="C12" i="8"/>
  <c r="C6" i="8" l="1"/>
  <c r="G110" i="3" l="1"/>
  <c r="G117" i="3"/>
  <c r="G120" i="3"/>
  <c r="G107" i="3"/>
  <c r="G92" i="3"/>
  <c r="G102" i="3"/>
  <c r="G84" i="3"/>
  <c r="G72" i="3"/>
  <c r="G65" i="3"/>
  <c r="G60" i="3"/>
  <c r="G55" i="3"/>
  <c r="G51" i="3"/>
  <c r="G53" i="3"/>
  <c r="G91" i="3" l="1"/>
  <c r="G50" i="3"/>
  <c r="G109" i="3"/>
  <c r="G99" i="3"/>
  <c r="G119" i="3"/>
  <c r="G106" i="3"/>
  <c r="G59" i="3"/>
  <c r="G33" i="3"/>
  <c r="G29" i="3"/>
  <c r="G37" i="3"/>
  <c r="G27" i="3"/>
  <c r="G24" i="3"/>
  <c r="G21" i="3"/>
  <c r="G13" i="3"/>
  <c r="G17" i="3"/>
  <c r="G15" i="3"/>
  <c r="G105" i="3" l="1"/>
  <c r="G32" i="3"/>
  <c r="G49" i="3"/>
  <c r="G48" i="3"/>
  <c r="G36" i="3"/>
  <c r="G20" i="3"/>
  <c r="G23" i="3"/>
  <c r="G26" i="3"/>
  <c r="G12" i="3"/>
  <c r="G126" i="3" l="1"/>
  <c r="G11" i="3"/>
  <c r="G44" i="3" l="1"/>
  <c r="G130" i="7"/>
  <c r="G129" i="7" l="1"/>
  <c r="H130" i="7"/>
  <c r="H129" i="7" l="1"/>
  <c r="G22" i="7"/>
  <c r="H22" i="7" l="1"/>
  <c r="G12" i="7"/>
  <c r="H12" i="7" l="1"/>
  <c r="G11" i="7"/>
  <c r="G10" i="7" l="1"/>
  <c r="H11" i="7"/>
  <c r="G9" i="7" l="1"/>
  <c r="H9" i="7" s="1"/>
  <c r="H10" i="7"/>
</calcChain>
</file>

<file path=xl/sharedStrings.xml><?xml version="1.0" encoding="utf-8"?>
<sst xmlns="http://schemas.openxmlformats.org/spreadsheetml/2006/main" count="743" uniqueCount="339">
  <si>
    <t>PRIHODI UKUPNO</t>
  </si>
  <si>
    <t>RASHODI UKUPNO</t>
  </si>
  <si>
    <t>Prihodi poslovanja</t>
  </si>
  <si>
    <t>Rashodi poslovanja</t>
  </si>
  <si>
    <t>Rashodi za zaposlene</t>
  </si>
  <si>
    <t>Rashodi za nabavu nefinancijske imovine</t>
  </si>
  <si>
    <t>BROJČANA OZNAKA I NAZIV</t>
  </si>
  <si>
    <t>UKUPNI RASHODI</t>
  </si>
  <si>
    <t>Primici od financijske imovine i zaduživanja</t>
  </si>
  <si>
    <t>Izdaci za financijsku imovinu i otplate zajmova</t>
  </si>
  <si>
    <t>II. POSEBNI DIO</t>
  </si>
  <si>
    <t>I. OPĆI DIO</t>
  </si>
  <si>
    <t>Materijalni rashodi</t>
  </si>
  <si>
    <t>Primici od zaduživanja</t>
  </si>
  <si>
    <t>Izdaci za otplatu glavnice primljenih kredita i zajmova</t>
  </si>
  <si>
    <t>NAZIV RAZDJELA</t>
  </si>
  <si>
    <t>NAZIV GLAVE</t>
  </si>
  <si>
    <t>…</t>
  </si>
  <si>
    <t>INDEKS</t>
  </si>
  <si>
    <t xml:space="preserve">IZVJEŠTAJ O PRIHODIMA I RASHODIMA PREMA EKONOMSKOJ KLASIFIKACIJI </t>
  </si>
  <si>
    <t>6=5/2*100</t>
  </si>
  <si>
    <t>7=5/4*100</t>
  </si>
  <si>
    <t>Pomoći iz inozemstva i od subjekata unutar općeg proračuna</t>
  </si>
  <si>
    <t>Prihodi od prodaje proizvoda i robe te pruženih usluga</t>
  </si>
  <si>
    <t>….</t>
  </si>
  <si>
    <t>Plaće (Bruto)</t>
  </si>
  <si>
    <t>Plaće za redovan rad</t>
  </si>
  <si>
    <t>Naknade troškova zaposlenima</t>
  </si>
  <si>
    <t>Službena putovanja</t>
  </si>
  <si>
    <t>31 Vlastiti prihodi</t>
  </si>
  <si>
    <t>3 Vlastiti prihodi</t>
  </si>
  <si>
    <t>21 Doprinosi za mirovinsko osiguranje</t>
  </si>
  <si>
    <t>2 Doprinosi</t>
  </si>
  <si>
    <t>12 Sredstva učešća za pomoći</t>
  </si>
  <si>
    <t>11 Opći prihodi i primici</t>
  </si>
  <si>
    <t>1 Opći prihodi i primici</t>
  </si>
  <si>
    <t>UKUPNO RASHODI</t>
  </si>
  <si>
    <t xml:space="preserve">UKUPNO PRIHODI </t>
  </si>
  <si>
    <t>IZVJEŠTAJ O PRIHODIMA I RASHODIMA PREMA IZVORIMA FINANCIRANJA</t>
  </si>
  <si>
    <t xml:space="preserve">IZVJEŠTAJ RAČUNA FINANCIRANJA PREMA EKONOMSKOJ KLASIFIKACIJI </t>
  </si>
  <si>
    <t>Primljeni krediti i zajmovi od međunarodnih organizacija, institucija i tijela EU te inozemnih vlada</t>
  </si>
  <si>
    <t>Primljeni zajmovi od međunarodnih organizacija</t>
  </si>
  <si>
    <t>Otplata glavnice primljenih kredita i zajmova od međunarodnih organizacija, institucija i tijela EU te inozemnih vlada</t>
  </si>
  <si>
    <t>Otplata glavnice primljenih zajmova od međunarodnih organizacija</t>
  </si>
  <si>
    <t>IZVJEŠTAJ RAČUNA FINANCIRANJA PREMA IZVORIMA FINANCIRANJA</t>
  </si>
  <si>
    <t>UKUPNO PRIMICI</t>
  </si>
  <si>
    <t xml:space="preserve">UKUPNO IZDACI </t>
  </si>
  <si>
    <t>IZVJEŠTAJ O RASHODIMA PREMA FUNKCIJSKOJ KLASIFIKACIJI</t>
  </si>
  <si>
    <t>5=4/3*100</t>
  </si>
  <si>
    <t>INDEKS**</t>
  </si>
  <si>
    <t>UKUPNO PRIHODI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</si>
  <si>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</si>
  <si>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</si>
  <si>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</si>
  <si>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</si>
  <si>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</si>
  <si>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</si>
  <si>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RAZLIKA PRIMITAKA I IZDATAKA</t>
  </si>
  <si>
    <t>SAŽETAK  RAČUNA PRIHODA I RASHODA I  RAČUNA FINANCIRANJA</t>
  </si>
  <si>
    <t>PRENESENI VIŠAK/MANJAK IZ PRETHODNE GODINE</t>
  </si>
  <si>
    <t xml:space="preserve"> RAČUN FINANCIRANJA</t>
  </si>
  <si>
    <t>IZVJEŠTAJ PO ORGANIZACIJSKOJ KLASIFIKACIJI</t>
  </si>
  <si>
    <t>IZVJEŠTAJ PO PROGRAMSKOJ KLASIFIKACIJI</t>
  </si>
  <si>
    <t>BROJČANA OZNAKA RAZDJELA</t>
  </si>
  <si>
    <t>BROJČANA OZNAKA GLAVE</t>
  </si>
  <si>
    <t xml:space="preserve">RAČUN PRIHODA I RASHODA </t>
  </si>
  <si>
    <t>SAŽETAK RAČUNA FINANCIRANJA</t>
  </si>
  <si>
    <t>RAZLIKA - VIŠAK MANJAK</t>
  </si>
  <si>
    <t>SAŽETAK  RAČUNA PRIHODA I RASHODA I  RAČUNA FINANCIRANJA  može sadržavati i dodatne podatke.</t>
  </si>
  <si>
    <t>PRIJENOS VIŠKA/MANJKA U SLJEDEĆE RAZDOBLJE</t>
  </si>
  <si>
    <t>SAŽETAK RAČUNA PRIHODA I RASHODA</t>
  </si>
  <si>
    <t xml:space="preserve">OSTVARENJE/IZVRŠENJE 
N-1. </t>
  </si>
  <si>
    <t>IZVORNI PLAN ILI REBALANS N.*</t>
  </si>
  <si>
    <t>TEKUĆI PLAN N.*</t>
  </si>
  <si>
    <t xml:space="preserve">OSTVARENJE/IZVRŠENJE 
N. </t>
  </si>
  <si>
    <t>Napomena:  Iznosi u stupcu "OSTVARENJE/IZVRŠENJE N-1." preračunavaju se iz kuna u eure prema fiksnom tečaju konverzije (1 EUR=7,53450 kuna) i po pravilima za preračunavanje i zaokruživanje.</t>
  </si>
  <si>
    <t xml:space="preserve">Napomena : "N" označava razdoblje </t>
  </si>
  <si>
    <t xml:space="preserve">OSTVARENJE/ IZVRŠENJE 
N-1. </t>
  </si>
  <si>
    <t xml:space="preserve"> IZVRŠENJE 
N. </t>
  </si>
  <si>
    <t xml:space="preserve">* Opći i posebni dio izvještaja o izvršenju proračuna sadrži samo izvorni plan ako od donošenja proračuna nije bilo izmjena i dopuna niti izvršenih preraspodjela odnosno izvorni plan i tekući plan ako je od donošenja proračuna bilo naknadno izvršenih preraspodjela.  
Opći i posebni dio izvještaja o izvršenju proračuna sadrži rebalans ako je od donošenja proračuna bilo izmjena i dopuna, odnosno rebalans i tekući plan ako je od izmjena i dopuna proračuna bilo naknadno izvršenih preraspodjela. </t>
  </si>
  <si>
    <t xml:space="preserve">** AKO Opći i Posebni dio izvještaja ne sadrži "TEKUĆI PLAN N.", "INDEKS"("OSTVARENJE/IZVRŠENJE N."/"TEKUĆI PLAN N.") iskazuje se kao "OSTVARENJE/IZVRŠENJE N."/"IZVORNI PLAN N." ODNOSNO "REBALANS N." </t>
  </si>
  <si>
    <t>OSTVARENJE/IZVRŠENJE 
2022.</t>
  </si>
  <si>
    <t>TEKUĆI PLAN 2023.</t>
  </si>
  <si>
    <t>OSTVARENJE/IZVRŠENJE 
2023.</t>
  </si>
  <si>
    <t xml:space="preserve">OSTVARENJE/IZVRŠENJE 
2022. </t>
  </si>
  <si>
    <t xml:space="preserve">OSTVARENJE/IZVRŠENJE 
2023. </t>
  </si>
  <si>
    <t>Pomoći od međunarod.organizacija</t>
  </si>
  <si>
    <t>Tekuće pomoći -izvanpror.korisnici</t>
  </si>
  <si>
    <t>Tekuće pomoći proračunskim korisnicima iz proračuna koji im nije nadležan</t>
  </si>
  <si>
    <t xml:space="preserve">Tekuće pomoći od izvanproračunskih korisnika </t>
  </si>
  <si>
    <t xml:space="preserve">Tekuće pomoći od međunarodnih organizacija </t>
  </si>
  <si>
    <t>Kapitalne pomoći proračunskim korisnicima iz proračuna koji im nije nadležan</t>
  </si>
  <si>
    <t>Prihodi od imovine</t>
  </si>
  <si>
    <t>Prihodi od financijske imovine</t>
  </si>
  <si>
    <t>Kamate na oročena sredstva i depozite po viđenju</t>
  </si>
  <si>
    <t>Prihodi od upravnih i administrativnih pristojbi, pristojbi po posebnim propisima i naknada</t>
  </si>
  <si>
    <t>Prihodi po posebnim propisima</t>
  </si>
  <si>
    <t xml:space="preserve">Ostali nespomenuti prihodi </t>
  </si>
  <si>
    <t>Prihodi od prodaje proizvoda i robe te pruženih usluga, prihodi od donacija te povrati po protestiranim jamstvima</t>
  </si>
  <si>
    <t>Prihodi od pruženih usluga</t>
  </si>
  <si>
    <t>Donacije od pravnih i fizičkih osoba izvan općeg proračuna i povrat donacija po protestiranim jamstvima</t>
  </si>
  <si>
    <t>Kapitalne donacije</t>
  </si>
  <si>
    <t>Prihodi iz nadležnog proračuna i od HZZO-a temeljem ugovornih obveza</t>
  </si>
  <si>
    <t>Prihodi iz nadležnog proračuna za financiranje redovne djelatnosti proračunskih korisnika</t>
  </si>
  <si>
    <t>Prihodi iz nadležnog proračuna za financiranje rashoda poslovanja</t>
  </si>
  <si>
    <t>Prihodi iz nadležnog proračuna za financiranje rashoda za nabavu nefinancijske imovine</t>
  </si>
  <si>
    <t>Kazne, upravne mjere i ostali prihodi</t>
  </si>
  <si>
    <t>Ostali prihodi</t>
  </si>
  <si>
    <t>Ostali rashodi za zaposlene</t>
  </si>
  <si>
    <t>Doprinosi na plaće</t>
  </si>
  <si>
    <t>Doprinosi za mirovinsko osiguranje</t>
  </si>
  <si>
    <t>Doprinosi za obvezno zdravstveno osiguranje</t>
  </si>
  <si>
    <t>Doprinosi za obvezno osiguranje u slučaju nezaposlenosti</t>
  </si>
  <si>
    <t>Naknade za prijevoz, za rad na terenu i odvojeni život</t>
  </si>
  <si>
    <t>Stručno usavršavanje zaposlenika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</si>
  <si>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</si>
  <si>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</si>
  <si>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</si>
  <si>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</si>
  <si>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</si>
  <si>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</si>
  <si>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</si>
  <si>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</si>
  <si>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</si>
  <si>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</si>
  <si>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</si>
  <si>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</si>
  <si>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</si>
  <si>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</si>
  <si>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</si>
  <si>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</si>
  <si>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Premije osiguranja</t>
  </si>
  <si>
    <t>Članarine i norme</t>
  </si>
  <si>
    <t>Pristojbe i naknade</t>
  </si>
  <si>
    <t>Ostali nespomenuti rashodi poslovanja</t>
  </si>
  <si>
    <t>Financijski rashodi</t>
  </si>
  <si>
    <t>Ostali financijski rashodi</t>
  </si>
  <si>
    <t>Bankarske usluge i usluge platnog prometa</t>
  </si>
  <si>
    <t>Zatezne kamate</t>
  </si>
  <si>
    <t>Ostali rashodi</t>
  </si>
  <si>
    <t>Kazne, penali i naknade štete</t>
  </si>
  <si>
    <t>Naknade šteta pravnim i fizičkim osobama</t>
  </si>
  <si>
    <r>
      <t xml:space="preserve">Rashodi za nabavu neproizvedene </t>
    </r>
    <r>
      <rPr>
        <b/>
        <sz val="10"/>
        <rFont val="Times New Roman"/>
        <family val="1"/>
        <charset val="238"/>
      </rPr>
      <t>dugotrajne</t>
    </r>
    <r>
      <rPr>
        <b/>
        <sz val="10"/>
        <color indexed="10"/>
        <rFont val="Times New Roman"/>
        <family val="1"/>
        <charset val="238"/>
      </rPr>
      <t xml:space="preserve"> </t>
    </r>
    <r>
      <rPr>
        <b/>
        <sz val="10"/>
        <color indexed="8"/>
        <rFont val="Times New Roman"/>
        <family val="1"/>
        <charset val="238"/>
      </rPr>
      <t>imovine</t>
    </r>
  </si>
  <si>
    <t>Nematerijalna imovina</t>
  </si>
  <si>
    <t>Ostala nematerijalna imovina</t>
  </si>
  <si>
    <t>Uredska oprema i namještaj</t>
  </si>
  <si>
    <t>Komunikacijska oprema</t>
  </si>
  <si>
    <t>Sportska i glazbena oprema</t>
  </si>
  <si>
    <t>Uređaji, strojevi i oprema za ostale namjene</t>
  </si>
  <si>
    <t>Knjige, umjetnička djela i ostale izložbene vrijednosti</t>
  </si>
  <si>
    <t>Knjige</t>
  </si>
  <si>
    <t>Rashodi za dodatna ulaganja na nefinancijskoj imovini</t>
  </si>
  <si>
    <t>Dodatna ulaganja na građevinskim objektima</t>
  </si>
  <si>
    <t>Rashodi za nabavu proizvedene dugotrajne imovine</t>
  </si>
  <si>
    <t>Postrojenja i oprema</t>
  </si>
  <si>
    <t xml:space="preserve">OSTVARENJE/IZVRŠENJE 2022. </t>
  </si>
  <si>
    <t xml:space="preserve"> 63  Pomoći iz inozemstva i od subjekata unutar općeg proračuna</t>
  </si>
  <si>
    <t>65  Prihodi od upravnih i administrativnih pristojbi, pristojbi po posebnim propisima i naknada</t>
  </si>
  <si>
    <t>47 Prihodi za posebne namjene</t>
  </si>
  <si>
    <t>66  Prihodi od prodaje proizvoda i robe te pruženih usluga i prihodi od donacija</t>
  </si>
  <si>
    <t>32 Vlastiti prihodi SŠ</t>
  </si>
  <si>
    <t>62 Donacije za srednje škole</t>
  </si>
  <si>
    <t>68  Ostali prihodi</t>
  </si>
  <si>
    <t>58 Pomoći iz INO i ost.korisnici unutar općeg proračuna</t>
  </si>
  <si>
    <t>53 Prihodi iz proračuna za financ.red.djelat.-MZO</t>
  </si>
  <si>
    <t>55 Tekuće pomoći korisnic. od proračuna koji im nije nadležan</t>
  </si>
  <si>
    <t>64  Prihodi od imovine</t>
  </si>
  <si>
    <t xml:space="preserve">67  Prihodi iz nadležnog proračuna </t>
  </si>
  <si>
    <t>11 Prihodi iz nadležnog proračuna</t>
  </si>
  <si>
    <t>09 Obrazovanje</t>
  </si>
  <si>
    <t>092 Srednjoškolsko obrazovanje</t>
  </si>
  <si>
    <t>0922  Više srednjoškolsko obrazovanje</t>
  </si>
  <si>
    <t>32 Vlastiti prihodi</t>
  </si>
  <si>
    <t>4 Prihodi za posebne namjene</t>
  </si>
  <si>
    <t xml:space="preserve">  47 Prihodi za posebne namjene</t>
  </si>
  <si>
    <t>5 Pomoći</t>
  </si>
  <si>
    <t xml:space="preserve">  63 Pomoći od nenadležnog proračuna i ost.pror.korisnici unutar općeg proračuna</t>
  </si>
  <si>
    <t>6 Donacije</t>
  </si>
  <si>
    <t xml:space="preserve">  62  Donacije</t>
  </si>
  <si>
    <t>48 Decentralizirana sredstva SŠ</t>
  </si>
  <si>
    <t>34 Financijski rashodi</t>
  </si>
  <si>
    <t>37 Naknade građanima i kućanstvima</t>
  </si>
  <si>
    <t>38 Ostali rashodi</t>
  </si>
  <si>
    <t>3 RASHODI POSLOVANJA</t>
  </si>
  <si>
    <t>4 RASHODI ZA NABAVU NEF.IMOVINE</t>
  </si>
  <si>
    <t>41 Nematerijalna imovina</t>
  </si>
  <si>
    <t>42 Rashodi za nabavu proiz.dug.imovine</t>
  </si>
  <si>
    <t>45 Rashodi za nabavu nep.dug.imovine</t>
  </si>
  <si>
    <t xml:space="preserve">  31  Rashodi za zaposlene</t>
  </si>
  <si>
    <t xml:space="preserve">  32 Materijalni rashodi</t>
  </si>
  <si>
    <t>32 Preneseni višak vl.prihoda korišten za pokriće rashoda</t>
  </si>
  <si>
    <t>UKUPNI PRIHODI</t>
  </si>
  <si>
    <t>PRENESENI VIŠAK/MANJAK PRIHODA ZA POKRIĆE MANJKA</t>
  </si>
  <si>
    <t>Reprezentacija</t>
  </si>
  <si>
    <t>Naknade za rad predst. I izvrš.tijela</t>
  </si>
  <si>
    <t>Naknade troškova osobama izvan rad.odnosa</t>
  </si>
  <si>
    <t>Oprema za održavanje i zaštitu</t>
  </si>
  <si>
    <t>Instrumenti, uređaji i strojevi</t>
  </si>
  <si>
    <t>Ostale naknade troškova zaposlenima</t>
  </si>
  <si>
    <t>Naknade građanima i kućanstvima</t>
  </si>
  <si>
    <t>Naknade građanima i kućanstvima u novcu</t>
  </si>
  <si>
    <t>Naknade građanima i kućanstvima u naravi</t>
  </si>
  <si>
    <t xml:space="preserve">  55 Pomoći od nenadležnog proračuna i ost.pror.korisnici unutar općeg proračuna</t>
  </si>
  <si>
    <t>Tekuće donacije</t>
  </si>
  <si>
    <t>Tekuće donacije u naravi</t>
  </si>
  <si>
    <t>Rezultat poslovanja</t>
  </si>
  <si>
    <t>Višak/manjak prihoda</t>
  </si>
  <si>
    <t>Višak prihoda</t>
  </si>
  <si>
    <t>UKUPNO PRIHODI + VIŠAK KORIŠTEN ZA POKRIĆE RASHODA</t>
  </si>
  <si>
    <t>Manjak prihoda</t>
  </si>
  <si>
    <t>UKUPNO RASHODI + POKRIVENI MANJAK</t>
  </si>
  <si>
    <t>2. REBALANS 2023.</t>
  </si>
  <si>
    <t>7=5/3*100</t>
  </si>
  <si>
    <t xml:space="preserve">OSTVARENJE/IZVRŠENJE 2023. </t>
  </si>
  <si>
    <t xml:space="preserve">IZVRŠENJE 2023. </t>
  </si>
  <si>
    <t xml:space="preserve"> IZVRŠENJE 2022.</t>
  </si>
  <si>
    <t>TEKUĆI PLAN2023.</t>
  </si>
  <si>
    <t>5=4/2*100</t>
  </si>
  <si>
    <t>A220101</t>
  </si>
  <si>
    <t>Materijalni rashodi SŠ po kriterijima</t>
  </si>
  <si>
    <t>007</t>
  </si>
  <si>
    <t>Razdjel</t>
  </si>
  <si>
    <t>UO ZA OBRAZOVANJE, KULTURU, SPORT I TEHNIČKU KULTURU</t>
  </si>
  <si>
    <t>00720</t>
  </si>
  <si>
    <t>Glava</t>
  </si>
  <si>
    <t>OBRAZOVANJE</t>
  </si>
  <si>
    <t>Proračunski korisnik</t>
  </si>
  <si>
    <t>TSŠ-SMSI Leonardo da Vinci Buje-Buie</t>
  </si>
  <si>
    <t>Glavni program</t>
  </si>
  <si>
    <t>082-17097 TSŠ-SMSI Leonardo da Vinci Buje-Buie</t>
  </si>
  <si>
    <t>2201</t>
  </si>
  <si>
    <t>Program</t>
  </si>
  <si>
    <t>REDOVNA DJELATNOST SŠ-MINIMALNI STANDARD</t>
  </si>
  <si>
    <t>AK.</t>
  </si>
  <si>
    <t>Izvor</t>
  </si>
  <si>
    <t>IF-Županija - decentralizirana sred. za SŠ (48007)</t>
  </si>
  <si>
    <t>MATERIJALNI RASHODI</t>
  </si>
  <si>
    <t>NAKNADE TROŠKOVA ZAPOSLENIMA</t>
  </si>
  <si>
    <t>RASHODI ZA MATERIJAL I ENERGIJU</t>
  </si>
  <si>
    <t>RASHODI ZA USLUGE</t>
  </si>
  <si>
    <t>OSTALI NESPOMENUTI RASHODI</t>
  </si>
  <si>
    <t>FINANCIJSKI RASHODI</t>
  </si>
  <si>
    <t>OSTALI FINANCIJSKI RASHODI</t>
  </si>
  <si>
    <t>A220102</t>
  </si>
  <si>
    <t>Materijalni rashodi SŠ po stvarnom trošku</t>
  </si>
  <si>
    <t>A220103</t>
  </si>
  <si>
    <t>Materijalni rashodi SŠ-drugi izvori financiranja</t>
  </si>
  <si>
    <t>IF-Vlastiti prihodi srednjih škola SVI - (32400)</t>
  </si>
  <si>
    <t>NAKNADE TROŠKOVA OSOBAMA ZVAN RAD.ODN.</t>
  </si>
  <si>
    <t>POSTROJENJA I OPREMA</t>
  </si>
  <si>
    <t>KNJIGE</t>
  </si>
  <si>
    <t xml:space="preserve">Prihodi za posebne namjene za srednje škole </t>
  </si>
  <si>
    <t>IF-Ministarstvo znanosti i obrazovanja za proračunske korisnike (53082)</t>
  </si>
  <si>
    <t>RASHODI ZA ZAPOSLENE</t>
  </si>
  <si>
    <t>DOPRINOSI ZA OBVEZNO OSIGURANJE</t>
  </si>
  <si>
    <t>IF-Poračunski korisnici za proračunske korisnike (58800)</t>
  </si>
  <si>
    <t>NAKNADE TROŠKOVA OSOBAMA IZV.RAD.ODN.</t>
  </si>
  <si>
    <t>A220104</t>
  </si>
  <si>
    <t>Plaće i drugi rashodi za zaposlene srednjih škola</t>
  </si>
  <si>
    <t>OSTALI RASHODI ZA ZAPOSLENE</t>
  </si>
  <si>
    <t>PRISTOJBE I NAKNADE</t>
  </si>
  <si>
    <t>PROGRAMI OBRAZOVANJA IZNAD STANDARDA</t>
  </si>
  <si>
    <t>A230101</t>
  </si>
  <si>
    <t xml:space="preserve">Materijalni troškovi iznad standarda </t>
  </si>
  <si>
    <t>Nenamjenski prihodi i primici</t>
  </si>
  <si>
    <t>A230102</t>
  </si>
  <si>
    <t>Županijska natjecanja</t>
  </si>
  <si>
    <t>Ostale institucije za srednje škole</t>
  </si>
  <si>
    <t>A230139</t>
  </si>
  <si>
    <t>Maturalne zabave</t>
  </si>
  <si>
    <t>Općina Brtonigla</t>
  </si>
  <si>
    <t>Grad Buje</t>
  </si>
  <si>
    <t>Općina Grožnjan</t>
  </si>
  <si>
    <t>Grad Novigrad</t>
  </si>
  <si>
    <t>Grad Poreč</t>
  </si>
  <si>
    <t>Općina Tar-Vabriga</t>
  </si>
  <si>
    <t>Donacije za srednje škole</t>
  </si>
  <si>
    <t>A230140</t>
  </si>
  <si>
    <t>Sufinanciranje redovne djelatnosti</t>
  </si>
  <si>
    <t>A230145</t>
  </si>
  <si>
    <t xml:space="preserve">Vježbeničke tvrtke za ekonomiste </t>
  </si>
  <si>
    <t>A230148</t>
  </si>
  <si>
    <t>Financiranje učenika sa posebnim potrebama</t>
  </si>
  <si>
    <t>IF-Nenamjenski (opći) prihodi i primici (11001)</t>
  </si>
  <si>
    <t xml:space="preserve">NAKNADE GRAĐANIMA I KUĆANSTVIMA </t>
  </si>
  <si>
    <t xml:space="preserve">Ministarstvo znanosti i obrazovanja </t>
  </si>
  <si>
    <t>A230165</t>
  </si>
  <si>
    <t>Učenički servis</t>
  </si>
  <si>
    <t>A230176</t>
  </si>
  <si>
    <t>Državno natjecanje</t>
  </si>
  <si>
    <t xml:space="preserve">Agencija za odgoj i obrazovanje </t>
  </si>
  <si>
    <t>MATERIJAL I SIROVINE</t>
  </si>
  <si>
    <t>A230184</t>
  </si>
  <si>
    <t>Zavičajna nastava</t>
  </si>
  <si>
    <t>A230204</t>
  </si>
  <si>
    <t>Provedba kurikuluma</t>
  </si>
  <si>
    <t>Ministarstvo znanosti, obrazovanja i sporta</t>
  </si>
  <si>
    <t>A230209</t>
  </si>
  <si>
    <t>Menstrualne higijenske potrepštine</t>
  </si>
  <si>
    <t>Ministarstvo rada, mirov.susatava, obitelji i soc.pol.</t>
  </si>
  <si>
    <t>TEKUĆE DONACIJE U NARAVI</t>
  </si>
  <si>
    <t>INVESTICIJSKO ODRŽAVANJE SREDNJIH ŠKOLA</t>
  </si>
  <si>
    <t>A240201</t>
  </si>
  <si>
    <t>Investicijsko održavanje SŠ-min.standard</t>
  </si>
  <si>
    <t>Decentralizirana sredstva za srednje škole</t>
  </si>
  <si>
    <t>KAPITALNA ULAGANJA U SŠ</t>
  </si>
  <si>
    <t>K240413</t>
  </si>
  <si>
    <t>TSŠ Leonardo da Vinci</t>
  </si>
  <si>
    <t>Dec.sredstva prethodne godine</t>
  </si>
  <si>
    <t>DODATNA ULAGANJA NA GRAĐEV.OBJEKTIMA</t>
  </si>
  <si>
    <t>OPREMANJE U SREDNJIM ŠKOLAMA</t>
  </si>
  <si>
    <t>K240601</t>
  </si>
  <si>
    <t>Školski namještaj i oprema</t>
  </si>
  <si>
    <t>K240602</t>
  </si>
  <si>
    <t>Opremanje biblioteke</t>
  </si>
  <si>
    <t>KNJIGE, UM. DJELA I OST IZLOŽ. VRIJEDNOSTI</t>
  </si>
  <si>
    <t>K240604</t>
  </si>
  <si>
    <t>Opremanje kabineta</t>
  </si>
  <si>
    <t>Materijal i dijelovi za tek.i investicijsko održavanje</t>
  </si>
  <si>
    <t>Sitan inventar i auto gume</t>
  </si>
  <si>
    <t>OSTALI NESPOMENUTI RASHODI POSLOVANJA</t>
  </si>
  <si>
    <t>OSTALI NEFINANCIJSKI RASHODI</t>
  </si>
  <si>
    <t>USLUGE TEKUĆEG I INV.ODRŽAVANJA</t>
  </si>
  <si>
    <t>Opći prihodi i primici</t>
  </si>
  <si>
    <t>Doprinosi</t>
  </si>
  <si>
    <t>Vlastiti prihodi</t>
  </si>
  <si>
    <t>Prihodi za posebne namjene</t>
  </si>
  <si>
    <t>Pomoći</t>
  </si>
  <si>
    <t>Prihodi od nefinancijske imovine</t>
  </si>
  <si>
    <t>Namjenski primici</t>
  </si>
  <si>
    <t>Rezultat</t>
  </si>
  <si>
    <t>PRORAČUNSKI KORISNIK-RKP</t>
  </si>
  <si>
    <t>OPIS</t>
  </si>
  <si>
    <t>STANJE NA 31.12.2023.</t>
  </si>
  <si>
    <t>Nenaplaćenih potraživanja</t>
  </si>
  <si>
    <t>Dospjelih obveza</t>
  </si>
  <si>
    <t>Potencijalnih obveza po osnovi sudskih sporova</t>
  </si>
  <si>
    <t>TSŠ-SMSI LEONARDO DA VINCI BUJE-BUIE - 17097</t>
  </si>
  <si>
    <t>IZVJEŠTAJ O IZVRŠENJU PRORAČUNA JEDINICE LOKALNE I PODRUČNE (REGIONALNE) SAMOUPRAVE ZA 2023.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</si>
</sst>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n&quot;_-;\-* #,##0.00\ &quot;kn&quot;_-;_-* &quot;-&quot;??\ &quot;kn&quot;_-;_-@_-"/>
    <numFmt numFmtId="164" formatCode="#,##0.00\ _k_n"/>
    <numFmt numFmtId="165" formatCode="_-* #,##0.00\ [$€-1]_-;\-* #,##0.00\ [$€-1]_-;_-* &quot;-&quot;??\ [$€-1]_-;_-@_-"/>
    <numFmt numFmtId="166" formatCode="_-* #,##0.00000\ [$€-1]_-;\-* #,##0.00000\ [$€-1]_-;_-* &quot;-&quot;?????\ [$€-1]_-;_-@_-"/>
  </numFmts>
  <fonts count="3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indexed="8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b/>
      <i/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9"/>
      <color theme="1"/>
      <name val="Arial"/>
      <family val="2"/>
    </font>
    <font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b/>
      <i/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indexed="8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80"/>
      </left>
      <right style="thin">
        <color rgb="FF000080"/>
      </right>
      <top style="thin">
        <color rgb="FFC0C0C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44" fontId="29" fillId="0" borderId="0" applyFont="0" applyFill="0" applyBorder="0" applyAlignment="0" applyProtection="0"/>
  </cellStyleXfs>
  <cellXfs count="438">
    <xf numFmtId="0" fontId="0" fillId="0" borderId="0" xfId="0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>
      <alignment horizontal="right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6" fillId="0" borderId="3" xfId="0" quotePrefix="1" applyNumberFormat="1" applyFont="1" applyFill="1" applyBorder="1" applyAlignment="1" applyProtection="1">
      <alignment horizontal="center" vertical="center" wrapText="1"/>
    </xf>
    <xf numFmtId="0" fontId="15" fillId="2" borderId="3" xfId="0" applyNumberFormat="1" applyFont="1" applyFill="1" applyBorder="1" applyAlignment="1" applyProtection="1">
      <alignment horizontal="center" vertical="center" wrapText="1"/>
    </xf>
    <xf numFmtId="0" fontId="16" fillId="0" borderId="0" xfId="0" applyFont="1"/>
    <xf numFmtId="0" fontId="0" fillId="0" borderId="3" xfId="0" applyBorder="1"/>
    <xf numFmtId="0" fontId="9" fillId="2" borderId="3" xfId="0" quotePrefix="1" applyFont="1" applyFill="1" applyBorder="1" applyAlignment="1">
      <alignment horizontal="left" vertical="center" wrapText="1"/>
    </xf>
    <xf numFmtId="0" fontId="10" fillId="2" borderId="3" xfId="0" applyNumberFormat="1" applyFont="1" applyFill="1" applyBorder="1" applyAlignment="1" applyProtection="1">
      <alignment horizontal="left" vertical="center" wrapText="1" indent="1"/>
    </xf>
    <xf numFmtId="0" fontId="10" fillId="2" borderId="3" xfId="0" applyFont="1" applyFill="1" applyBorder="1" applyAlignment="1">
      <alignment horizontal="left" vertical="center" indent="1"/>
    </xf>
    <xf numFmtId="0" fontId="10" fillId="2" borderId="3" xfId="0" quotePrefix="1" applyFont="1" applyFill="1" applyBorder="1" applyAlignment="1">
      <alignment horizontal="left" vertical="center" wrapText="1" indent="1"/>
    </xf>
    <xf numFmtId="0" fontId="5" fillId="0" borderId="0" xfId="0" applyNumberFormat="1" applyFont="1" applyFill="1" applyBorder="1" applyAlignment="1" applyProtection="1">
      <alignment vertical="center" wrapText="1"/>
    </xf>
    <xf numFmtId="0" fontId="18" fillId="0" borderId="0" xfId="0" applyFont="1" applyAlignment="1">
      <alignment vertical="center"/>
    </xf>
    <xf numFmtId="0" fontId="6" fillId="3" borderId="3" xfId="0" applyNumberFormat="1" applyFont="1" applyFill="1" applyBorder="1" applyAlignment="1" applyProtection="1">
      <alignment horizontal="center" vertical="center" wrapText="1"/>
    </xf>
    <xf numFmtId="0" fontId="15" fillId="3" borderId="3" xfId="0" applyNumberFormat="1" applyFont="1" applyFill="1" applyBorder="1" applyAlignment="1" applyProtection="1">
      <alignment horizontal="center" vertical="center" wrapText="1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0" fontId="15" fillId="3" borderId="4" xfId="0" applyNumberFormat="1" applyFont="1" applyFill="1" applyBorder="1" applyAlignment="1" applyProtection="1">
      <alignment horizontal="center" vertical="center" wrapText="1"/>
    </xf>
    <xf numFmtId="0" fontId="0" fillId="2" borderId="0" xfId="0" applyFill="1"/>
    <xf numFmtId="0" fontId="6" fillId="2" borderId="3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Border="1" applyAlignment="1" applyProtection="1">
      <alignment vertical="center" wrapText="1"/>
    </xf>
    <xf numFmtId="0" fontId="5" fillId="2" borderId="0" xfId="0" applyNumberFormat="1" applyFont="1" applyFill="1" applyBorder="1" applyAlignment="1" applyProtection="1">
      <alignment horizontal="center" vertical="center" wrapText="1"/>
    </xf>
    <xf numFmtId="0" fontId="12" fillId="2" borderId="0" xfId="0" applyFont="1" applyFill="1" applyAlignment="1">
      <alignment wrapText="1"/>
    </xf>
    <xf numFmtId="0" fontId="1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right" vertical="center"/>
    </xf>
    <xf numFmtId="0" fontId="4" fillId="2" borderId="0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Border="1" applyAlignment="1" applyProtection="1"/>
    <xf numFmtId="0" fontId="7" fillId="2" borderId="0" xfId="0" quotePrefix="1" applyNumberFormat="1" applyFont="1" applyFill="1" applyBorder="1" applyAlignment="1" applyProtection="1">
      <alignment horizontal="left" wrapText="1"/>
    </xf>
    <xf numFmtId="0" fontId="8" fillId="2" borderId="0" xfId="0" applyNumberFormat="1" applyFont="1" applyFill="1" applyBorder="1" applyAlignment="1" applyProtection="1">
      <alignment wrapText="1"/>
    </xf>
    <xf numFmtId="3" fontId="5" fillId="2" borderId="0" xfId="0" applyNumberFormat="1" applyFont="1" applyFill="1" applyBorder="1" applyAlignment="1">
      <alignment horizontal="right"/>
    </xf>
    <xf numFmtId="0" fontId="18" fillId="2" borderId="5" xfId="0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right"/>
    </xf>
    <xf numFmtId="164" fontId="6" fillId="3" borderId="3" xfId="0" applyNumberFormat="1" applyFont="1" applyFill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164" fontId="4" fillId="2" borderId="0" xfId="0" applyNumberFormat="1" applyFont="1" applyFill="1" applyBorder="1" applyAlignment="1" applyProtection="1">
      <alignment horizontal="center" vertical="center" wrapText="1"/>
    </xf>
    <xf numFmtId="164" fontId="6" fillId="0" borderId="3" xfId="0" quotePrefix="1" applyNumberFormat="1" applyFont="1" applyFill="1" applyBorder="1" applyAlignment="1" applyProtection="1">
      <alignment horizontal="center" vertical="center" wrapText="1"/>
    </xf>
    <xf numFmtId="164" fontId="15" fillId="0" borderId="3" xfId="0" quotePrefix="1" applyNumberFormat="1" applyFont="1" applyFill="1" applyBorder="1" applyAlignment="1" applyProtection="1">
      <alignment horizontal="center" vertical="center" wrapText="1"/>
    </xf>
    <xf numFmtId="4" fontId="3" fillId="2" borderId="3" xfId="0" applyNumberFormat="1" applyFont="1" applyFill="1" applyBorder="1" applyAlignment="1">
      <alignment horizontal="right"/>
    </xf>
    <xf numFmtId="4" fontId="0" fillId="2" borderId="0" xfId="0" applyNumberFormat="1" applyFill="1"/>
    <xf numFmtId="0" fontId="20" fillId="0" borderId="3" xfId="3" applyFont="1" applyFill="1" applyBorder="1" applyAlignment="1">
      <alignment horizontal="left" vertical="center" wrapText="1"/>
    </xf>
    <xf numFmtId="4" fontId="6" fillId="2" borderId="3" xfId="0" applyNumberFormat="1" applyFont="1" applyFill="1" applyBorder="1" applyAlignment="1">
      <alignment horizontal="right"/>
    </xf>
    <xf numFmtId="0" fontId="20" fillId="0" borderId="3" xfId="3" applyFont="1" applyFill="1" applyBorder="1" applyAlignment="1">
      <alignment horizontal="left" vertical="center" wrapText="1"/>
    </xf>
    <xf numFmtId="0" fontId="20" fillId="0" borderId="3" xfId="3" applyFont="1" applyFill="1" applyBorder="1" applyAlignment="1">
      <alignment horizontal="left" vertical="center" wrapText="1"/>
    </xf>
    <xf numFmtId="0" fontId="20" fillId="0" borderId="3" xfId="3" applyFont="1" applyFill="1" applyBorder="1" applyAlignment="1">
      <alignment horizontal="left" vertical="center" wrapText="1"/>
    </xf>
    <xf numFmtId="0" fontId="21" fillId="0" borderId="3" xfId="3" applyFont="1" applyFill="1" applyBorder="1" applyAlignment="1">
      <alignment horizontal="left" vertical="center" wrapText="1"/>
    </xf>
    <xf numFmtId="0" fontId="20" fillId="0" borderId="3" xfId="3" applyFont="1" applyFill="1" applyBorder="1" applyAlignment="1">
      <alignment horizontal="left" vertical="center" wrapText="1"/>
    </xf>
    <xf numFmtId="0" fontId="21" fillId="0" borderId="3" xfId="3" applyFont="1" applyFill="1" applyBorder="1" applyAlignment="1">
      <alignment horizontal="left" vertical="center" wrapText="1"/>
    </xf>
    <xf numFmtId="0" fontId="20" fillId="0" borderId="3" xfId="3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1" fillId="0" borderId="3" xfId="3" applyFont="1" applyFill="1" applyBorder="1" applyAlignment="1">
      <alignment horizontal="left" vertical="center" wrapText="1"/>
    </xf>
    <xf numFmtId="0" fontId="1" fillId="0" borderId="0" xfId="0" applyFont="1"/>
    <xf numFmtId="0" fontId="1" fillId="0" borderId="3" xfId="0" applyFont="1" applyBorder="1"/>
    <xf numFmtId="3" fontId="6" fillId="2" borderId="3" xfId="0" applyNumberFormat="1" applyFont="1" applyFill="1" applyBorder="1" applyAlignment="1">
      <alignment horizontal="right"/>
    </xf>
    <xf numFmtId="0" fontId="25" fillId="2" borderId="3" xfId="0" quotePrefix="1" applyFont="1" applyFill="1" applyBorder="1" applyAlignment="1">
      <alignment horizontal="left" vertical="center"/>
    </xf>
    <xf numFmtId="0" fontId="20" fillId="0" borderId="3" xfId="3" applyFont="1" applyFill="1" applyBorder="1" applyAlignment="1">
      <alignment horizontal="left" vertical="center" wrapText="1"/>
    </xf>
    <xf numFmtId="0" fontId="21" fillId="0" borderId="3" xfId="3" applyFont="1" applyFill="1" applyBorder="1" applyAlignment="1">
      <alignment horizontal="left" vertical="center" wrapText="1"/>
    </xf>
    <xf numFmtId="0" fontId="20" fillId="0" borderId="3" xfId="3" applyFont="1" applyFill="1" applyBorder="1" applyAlignment="1">
      <alignment horizontal="left" vertical="center" wrapText="1"/>
    </xf>
    <xf numFmtId="0" fontId="20" fillId="0" borderId="3" xfId="3" applyFont="1" applyFill="1" applyBorder="1" applyAlignment="1">
      <alignment horizontal="left" vertical="center" wrapText="1"/>
    </xf>
    <xf numFmtId="0" fontId="23" fillId="0" borderId="3" xfId="3" applyFont="1" applyFill="1" applyBorder="1" applyAlignment="1">
      <alignment horizontal="left" vertical="center" wrapText="1"/>
    </xf>
    <xf numFmtId="0" fontId="21" fillId="0" borderId="3" xfId="3" applyFont="1" applyFill="1" applyBorder="1" applyAlignment="1">
      <alignment horizontal="left" vertical="center" wrapText="1"/>
    </xf>
    <xf numFmtId="0" fontId="20" fillId="0" borderId="3" xfId="3" applyFont="1" applyFill="1" applyBorder="1" applyAlignment="1">
      <alignment horizontal="left" vertical="center" wrapText="1"/>
    </xf>
    <xf numFmtId="0" fontId="20" fillId="0" borderId="3" xfId="3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2" borderId="0" xfId="0" applyNumberFormat="1" applyFont="1" applyFill="1" applyBorder="1" applyAlignment="1" applyProtection="1">
      <alignment horizontal="left" vertical="center" wrapText="1"/>
    </xf>
    <xf numFmtId="0" fontId="0" fillId="2" borderId="0" xfId="0" applyFill="1" applyAlignment="1">
      <alignment horizontal="left"/>
    </xf>
    <xf numFmtId="0" fontId="21" fillId="0" borderId="3" xfId="3" applyFont="1" applyFill="1" applyBorder="1" applyAlignment="1">
      <alignment horizontal="left" vertical="center" wrapText="1"/>
    </xf>
    <xf numFmtId="0" fontId="20" fillId="0" borderId="3" xfId="3" applyFont="1" applyFill="1" applyBorder="1" applyAlignment="1">
      <alignment horizontal="left" vertical="center" wrapText="1"/>
    </xf>
    <xf numFmtId="0" fontId="20" fillId="0" borderId="3" xfId="3" applyFont="1" applyFill="1" applyBorder="1" applyAlignment="1">
      <alignment horizontal="left" vertical="center" wrapText="1"/>
    </xf>
    <xf numFmtId="0" fontId="20" fillId="0" borderId="3" xfId="6" applyFont="1" applyFill="1" applyBorder="1" applyAlignment="1">
      <alignment horizontal="left" vertical="center" wrapText="1"/>
    </xf>
    <xf numFmtId="0" fontId="20" fillId="0" borderId="3" xfId="6" applyFont="1" applyFill="1" applyBorder="1" applyAlignment="1">
      <alignment horizontal="left" vertical="center" wrapText="1"/>
    </xf>
    <xf numFmtId="0" fontId="21" fillId="0" borderId="3" xfId="6" applyFont="1" applyFill="1" applyBorder="1" applyAlignment="1">
      <alignment horizontal="left" vertical="center" wrapText="1"/>
    </xf>
    <xf numFmtId="4" fontId="0" fillId="0" borderId="3" xfId="0" applyNumberFormat="1" applyBorder="1"/>
    <xf numFmtId="0" fontId="1" fillId="0" borderId="3" xfId="0" applyFont="1" applyBorder="1" applyAlignment="1">
      <alignment horizontal="left"/>
    </xf>
    <xf numFmtId="0" fontId="20" fillId="0" borderId="3" xfId="6" applyFont="1" applyFill="1" applyBorder="1" applyAlignment="1">
      <alignment horizontal="left" vertical="center" wrapText="1"/>
    </xf>
    <xf numFmtId="0" fontId="20" fillId="0" borderId="3" xfId="6" applyFont="1" applyFill="1" applyBorder="1" applyAlignment="1">
      <alignment horizontal="left" vertical="center" wrapText="1"/>
    </xf>
    <xf numFmtId="0" fontId="20" fillId="0" borderId="3" xfId="6" applyFont="1" applyFill="1" applyBorder="1" applyAlignment="1">
      <alignment horizontal="left" vertical="center" wrapText="1"/>
    </xf>
    <xf numFmtId="0" fontId="20" fillId="0" borderId="3" xfId="6" applyFont="1" applyFill="1" applyBorder="1" applyAlignment="1">
      <alignment horizontal="left" vertical="center" wrapText="1"/>
    </xf>
    <xf numFmtId="0" fontId="20" fillId="0" borderId="3" xfId="6" applyFont="1" applyFill="1" applyBorder="1" applyAlignment="1">
      <alignment horizontal="left" vertical="center" wrapText="1"/>
    </xf>
    <xf numFmtId="0" fontId="20" fillId="0" borderId="3" xfId="6" applyFont="1" applyFill="1" applyBorder="1" applyAlignment="1">
      <alignment horizontal="left" vertical="center" wrapText="1"/>
    </xf>
    <xf numFmtId="0" fontId="20" fillId="0" borderId="3" xfId="6" applyFont="1" applyFill="1" applyBorder="1" applyAlignment="1">
      <alignment horizontal="left" vertical="center" wrapText="1"/>
    </xf>
    <xf numFmtId="0" fontId="21" fillId="0" borderId="3" xfId="6" applyFont="1" applyFill="1" applyBorder="1" applyAlignment="1">
      <alignment horizontal="left" vertical="center" wrapText="1"/>
    </xf>
    <xf numFmtId="0" fontId="20" fillId="0" borderId="3" xfId="6" applyFont="1" applyFill="1" applyBorder="1" applyAlignment="1">
      <alignment horizontal="left" vertical="center" wrapText="1"/>
    </xf>
    <xf numFmtId="0" fontId="20" fillId="0" borderId="3" xfId="6" applyFont="1" applyFill="1" applyBorder="1" applyAlignment="1">
      <alignment horizontal="left" vertical="center" wrapText="1"/>
    </xf>
    <xf numFmtId="0" fontId="20" fillId="0" borderId="3" xfId="6" applyFont="1" applyFill="1" applyBorder="1" applyAlignment="1">
      <alignment horizontal="left" vertical="center" wrapText="1"/>
    </xf>
    <xf numFmtId="0" fontId="20" fillId="0" borderId="3" xfId="6" applyFont="1" applyFill="1" applyBorder="1" applyAlignment="1">
      <alignment horizontal="left" vertical="center" wrapText="1"/>
    </xf>
    <xf numFmtId="0" fontId="20" fillId="0" borderId="3" xfId="6" applyFont="1" applyFill="1" applyBorder="1" applyAlignment="1">
      <alignment horizontal="left" vertical="center" wrapText="1"/>
    </xf>
    <xf numFmtId="0" fontId="20" fillId="0" borderId="3" xfId="6" applyFont="1" applyFill="1" applyBorder="1" applyAlignment="1">
      <alignment horizontal="left" vertical="center" wrapText="1"/>
    </xf>
    <xf numFmtId="0" fontId="20" fillId="0" borderId="3" xfId="6" applyFont="1" applyFill="1" applyBorder="1" applyAlignment="1">
      <alignment horizontal="left" vertical="center" wrapText="1"/>
    </xf>
    <xf numFmtId="0" fontId="20" fillId="0" borderId="3" xfId="6" applyFont="1" applyFill="1" applyBorder="1" applyAlignment="1">
      <alignment horizontal="left" vertical="center" wrapText="1"/>
    </xf>
    <xf numFmtId="0" fontId="20" fillId="0" borderId="3" xfId="6" applyFont="1" applyFill="1" applyBorder="1" applyAlignment="1">
      <alignment horizontal="left" vertical="center" wrapText="1"/>
    </xf>
    <xf numFmtId="0" fontId="20" fillId="0" borderId="3" xfId="6" applyFont="1" applyFill="1" applyBorder="1" applyAlignment="1">
      <alignment horizontal="left" vertical="center" wrapText="1"/>
    </xf>
    <xf numFmtId="0" fontId="20" fillId="0" borderId="3" xfId="6" applyFont="1" applyFill="1" applyBorder="1" applyAlignment="1">
      <alignment horizontal="left" vertical="center" wrapText="1"/>
    </xf>
    <xf numFmtId="0" fontId="20" fillId="0" borderId="3" xfId="6" applyFont="1" applyFill="1" applyBorder="1" applyAlignment="1">
      <alignment horizontal="left" vertical="center" wrapText="1"/>
    </xf>
    <xf numFmtId="0" fontId="20" fillId="0" borderId="3" xfId="6" applyFont="1" applyFill="1" applyBorder="1" applyAlignment="1">
      <alignment horizontal="left" vertical="center" wrapText="1"/>
    </xf>
    <xf numFmtId="0" fontId="20" fillId="0" borderId="3" xfId="6" applyFont="1" applyFill="1" applyBorder="1" applyAlignment="1">
      <alignment horizontal="left" vertical="center" wrapText="1"/>
    </xf>
    <xf numFmtId="0" fontId="20" fillId="0" borderId="3" xfId="6" applyFont="1" applyFill="1" applyBorder="1" applyAlignment="1">
      <alignment horizontal="left" vertical="center" wrapText="1"/>
    </xf>
    <xf numFmtId="0" fontId="20" fillId="0" borderId="3" xfId="6" applyFont="1" applyFill="1" applyBorder="1" applyAlignment="1">
      <alignment horizontal="left" vertical="center" wrapText="1"/>
    </xf>
    <xf numFmtId="0" fontId="20" fillId="0" borderId="3" xfId="6" applyFont="1" applyFill="1" applyBorder="1" applyAlignment="1">
      <alignment horizontal="left" vertical="center" wrapText="1"/>
    </xf>
    <xf numFmtId="0" fontId="20" fillId="0" borderId="3" xfId="6" applyFont="1" applyFill="1" applyBorder="1" applyAlignment="1">
      <alignment horizontal="left" vertical="center" wrapText="1"/>
    </xf>
    <xf numFmtId="0" fontId="20" fillId="0" borderId="3" xfId="6" applyFont="1" applyFill="1" applyBorder="1" applyAlignment="1">
      <alignment horizontal="left" vertical="center" wrapText="1"/>
    </xf>
    <xf numFmtId="0" fontId="20" fillId="0" borderId="3" xfId="6" applyFont="1" applyFill="1" applyBorder="1" applyAlignment="1">
      <alignment horizontal="left" vertical="center" wrapText="1"/>
    </xf>
    <xf numFmtId="0" fontId="20" fillId="0" borderId="3" xfId="6" applyFont="1" applyFill="1" applyBorder="1" applyAlignment="1">
      <alignment horizontal="left" vertical="center" wrapText="1"/>
    </xf>
    <xf numFmtId="0" fontId="20" fillId="4" borderId="3" xfId="6" applyFont="1" applyFill="1" applyBorder="1" applyAlignment="1">
      <alignment horizontal="left" vertical="center" wrapText="1"/>
    </xf>
    <xf numFmtId="0" fontId="20" fillId="0" borderId="3" xfId="6" applyFont="1" applyFill="1" applyBorder="1" applyAlignment="1">
      <alignment horizontal="left" vertical="center" wrapText="1"/>
    </xf>
    <xf numFmtId="0" fontId="20" fillId="0" borderId="3" xfId="6" applyFont="1" applyFill="1" applyBorder="1" applyAlignment="1">
      <alignment horizontal="left" vertical="center" wrapText="1"/>
    </xf>
    <xf numFmtId="0" fontId="20" fillId="0" borderId="3" xfId="6" applyFont="1" applyFill="1" applyBorder="1" applyAlignment="1">
      <alignment horizontal="left" vertical="center" wrapText="1"/>
    </xf>
    <xf numFmtId="0" fontId="20" fillId="0" borderId="3" xfId="6" applyFont="1" applyFill="1" applyBorder="1" applyAlignment="1">
      <alignment horizontal="left" vertical="center" wrapText="1"/>
    </xf>
    <xf numFmtId="0" fontId="20" fillId="0" borderId="3" xfId="6" applyFont="1" applyFill="1" applyBorder="1" applyAlignment="1">
      <alignment horizontal="left" vertical="center" wrapText="1"/>
    </xf>
    <xf numFmtId="0" fontId="20" fillId="0" borderId="3" xfId="6" applyFont="1" applyFill="1" applyBorder="1" applyAlignment="1">
      <alignment horizontal="left" vertical="center" wrapText="1"/>
    </xf>
    <xf numFmtId="0" fontId="21" fillId="0" borderId="3" xfId="6" applyFont="1" applyFill="1" applyBorder="1" applyAlignment="1">
      <alignment horizontal="left" vertical="center" wrapText="1"/>
    </xf>
    <xf numFmtId="0" fontId="22" fillId="5" borderId="3" xfId="7" applyFont="1" applyFill="1" applyBorder="1" applyAlignment="1">
      <alignment horizontal="left" wrapText="1"/>
    </xf>
    <xf numFmtId="3" fontId="6" fillId="2" borderId="3" xfId="0" applyNumberFormat="1" applyFont="1" applyFill="1" applyBorder="1" applyAlignment="1" applyProtection="1">
      <alignment horizontal="right" wrapText="1"/>
    </xf>
    <xf numFmtId="0" fontId="22" fillId="0" borderId="3" xfId="7" applyFont="1" applyFill="1" applyBorder="1" applyAlignment="1">
      <alignment horizontal="left" wrapText="1"/>
    </xf>
    <xf numFmtId="0" fontId="23" fillId="0" borderId="3" xfId="7" applyFont="1" applyFill="1" applyBorder="1" applyAlignment="1">
      <alignment horizontal="left" wrapText="1"/>
    </xf>
    <xf numFmtId="0" fontId="23" fillId="0" borderId="3" xfId="7" applyFont="1" applyFill="1" applyBorder="1" applyAlignment="1">
      <alignment horizontal="left" wrapText="1"/>
    </xf>
    <xf numFmtId="0" fontId="23" fillId="0" borderId="3" xfId="7" applyFont="1" applyFill="1" applyBorder="1" applyAlignment="1">
      <alignment horizontal="left" wrapText="1"/>
    </xf>
    <xf numFmtId="0" fontId="23" fillId="0" borderId="3" xfId="7" applyFont="1" applyFill="1" applyBorder="1" applyAlignment="1">
      <alignment horizontal="left" wrapText="1"/>
    </xf>
    <xf numFmtId="0" fontId="23" fillId="0" borderId="3" xfId="7" applyFont="1" applyFill="1" applyBorder="1" applyAlignment="1">
      <alignment horizontal="left" wrapText="1"/>
    </xf>
    <xf numFmtId="0" fontId="0" fillId="0" borderId="3" xfId="0" applyBorder="1" applyAlignment="1">
      <alignment horizontal="left"/>
    </xf>
    <xf numFmtId="0" fontId="23" fillId="0" borderId="3" xfId="2" applyFont="1" applyFill="1" applyBorder="1" applyAlignment="1">
      <alignment horizontal="left" wrapText="1"/>
    </xf>
    <xf numFmtId="0" fontId="23" fillId="0" borderId="3" xfId="7" applyFont="1" applyFill="1" applyBorder="1" applyAlignment="1">
      <alignment horizontal="left" wrapText="1"/>
    </xf>
    <xf numFmtId="0" fontId="22" fillId="0" borderId="3" xfId="7" applyFont="1" applyFill="1" applyBorder="1" applyAlignment="1">
      <alignment horizontal="left" wrapText="1"/>
    </xf>
    <xf numFmtId="0" fontId="23" fillId="0" borderId="3" xfId="7" applyFont="1" applyFill="1" applyBorder="1" applyAlignment="1">
      <alignment horizontal="left" wrapText="1"/>
    </xf>
    <xf numFmtId="0" fontId="22" fillId="0" borderId="3" xfId="7" applyFont="1" applyFill="1" applyBorder="1" applyAlignment="1">
      <alignment horizontal="left" wrapText="1"/>
    </xf>
    <xf numFmtId="0" fontId="26" fillId="0" borderId="1" xfId="3" applyFont="1" applyFill="1" applyBorder="1" applyAlignment="1">
      <alignment horizontal="left" vertical="center" wrapText="1"/>
    </xf>
    <xf numFmtId="4" fontId="0" fillId="0" borderId="0" xfId="0" applyNumberFormat="1"/>
    <xf numFmtId="0" fontId="26" fillId="0" borderId="3" xfId="3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 indent="1"/>
    </xf>
    <xf numFmtId="0" fontId="10" fillId="2" borderId="1" xfId="0" applyFont="1" applyFill="1" applyBorder="1" applyAlignment="1">
      <alignment horizontal="left" vertical="center" wrapText="1" indent="1"/>
    </xf>
    <xf numFmtId="0" fontId="11" fillId="6" borderId="3" xfId="0" applyNumberFormat="1" applyFont="1" applyFill="1" applyBorder="1" applyAlignment="1" applyProtection="1">
      <alignment horizontal="left" vertical="center" wrapText="1"/>
    </xf>
    <xf numFmtId="4" fontId="6" fillId="6" borderId="3" xfId="0" applyNumberFormat="1" applyFont="1" applyFill="1" applyBorder="1" applyAlignment="1">
      <alignment horizontal="right"/>
    </xf>
    <xf numFmtId="3" fontId="6" fillId="6" borderId="3" xfId="0" applyNumberFormat="1" applyFont="1" applyFill="1" applyBorder="1" applyAlignment="1">
      <alignment horizontal="right"/>
    </xf>
    <xf numFmtId="3" fontId="6" fillId="6" borderId="3" xfId="0" applyNumberFormat="1" applyFont="1" applyFill="1" applyBorder="1" applyAlignment="1" applyProtection="1">
      <alignment horizontal="right" wrapText="1"/>
    </xf>
    <xf numFmtId="0" fontId="1" fillId="6" borderId="3" xfId="0" applyFont="1" applyFill="1" applyBorder="1"/>
    <xf numFmtId="49" fontId="27" fillId="0" borderId="6" xfId="0" applyNumberFormat="1" applyFont="1" applyFill="1" applyBorder="1" applyAlignment="1" applyProtection="1">
      <alignment horizontal="left" vertical="center" wrapText="1"/>
    </xf>
    <xf numFmtId="49" fontId="27" fillId="0" borderId="3" xfId="0" applyNumberFormat="1" applyFont="1" applyFill="1" applyBorder="1" applyAlignment="1" applyProtection="1">
      <alignment horizontal="left" vertical="center" wrapText="1"/>
    </xf>
    <xf numFmtId="4" fontId="1" fillId="0" borderId="3" xfId="0" applyNumberFormat="1" applyFont="1" applyBorder="1"/>
    <xf numFmtId="4" fontId="6" fillId="3" borderId="3" xfId="0" applyNumberFormat="1" applyFont="1" applyFill="1" applyBorder="1" applyAlignment="1">
      <alignment horizontal="right"/>
    </xf>
    <xf numFmtId="0" fontId="15" fillId="0" borderId="3" xfId="0" quotePrefix="1" applyNumberFormat="1" applyFont="1" applyFill="1" applyBorder="1" applyAlignment="1" applyProtection="1">
      <alignment horizontal="right" vertical="center" wrapText="1"/>
    </xf>
    <xf numFmtId="4" fontId="3" fillId="2" borderId="3" xfId="0" applyNumberFormat="1" applyFont="1" applyFill="1" applyBorder="1" applyAlignment="1" applyProtection="1">
      <alignment horizontal="right" wrapText="1"/>
    </xf>
    <xf numFmtId="4" fontId="6" fillId="2" borderId="3" xfId="0" applyNumberFormat="1" applyFont="1" applyFill="1" applyBorder="1" applyAlignment="1" applyProtection="1">
      <alignment horizontal="right" wrapText="1"/>
    </xf>
    <xf numFmtId="4" fontId="0" fillId="0" borderId="3" xfId="0" applyNumberFormat="1" applyFont="1" applyBorder="1"/>
    <xf numFmtId="0" fontId="0" fillId="0" borderId="0" xfId="0" applyFont="1"/>
    <xf numFmtId="0" fontId="25" fillId="2" borderId="3" xfId="0" applyFont="1" applyFill="1" applyBorder="1" applyAlignment="1">
      <alignment horizontal="left" vertical="center" indent="1"/>
    </xf>
    <xf numFmtId="0" fontId="26" fillId="2" borderId="3" xfId="0" applyNumberFormat="1" applyFont="1" applyFill="1" applyBorder="1" applyAlignment="1" applyProtection="1">
      <alignment horizontal="left" vertical="center" wrapText="1"/>
    </xf>
    <xf numFmtId="0" fontId="26" fillId="2" borderId="1" xfId="0" applyFont="1" applyFill="1" applyBorder="1" applyAlignment="1">
      <alignment horizontal="left" vertical="center" wrapText="1" indent="1"/>
    </xf>
    <xf numFmtId="0" fontId="26" fillId="2" borderId="3" xfId="0" applyFont="1" applyFill="1" applyBorder="1" applyAlignment="1">
      <alignment horizontal="left" vertical="center" indent="1"/>
    </xf>
    <xf numFmtId="0" fontId="11" fillId="2" borderId="3" xfId="0" applyFont="1" applyFill="1" applyBorder="1" applyAlignment="1">
      <alignment horizontal="left" vertical="center" indent="1"/>
    </xf>
    <xf numFmtId="0" fontId="28" fillId="2" borderId="3" xfId="0" applyNumberFormat="1" applyFont="1" applyFill="1" applyBorder="1" applyAlignment="1" applyProtection="1">
      <alignment horizontal="left" vertical="center" wrapText="1" indent="1"/>
    </xf>
    <xf numFmtId="0" fontId="9" fillId="2" borderId="3" xfId="0" applyFont="1" applyFill="1" applyBorder="1" applyAlignment="1">
      <alignment horizontal="left" vertical="center" indent="1"/>
    </xf>
    <xf numFmtId="0" fontId="9" fillId="2" borderId="3" xfId="0" applyNumberFormat="1" applyFont="1" applyFill="1" applyBorder="1" applyAlignment="1" applyProtection="1">
      <alignment horizontal="left" vertical="center" wrapText="1" indent="1"/>
    </xf>
    <xf numFmtId="0" fontId="9" fillId="2" borderId="3" xfId="0" quotePrefix="1" applyFont="1" applyFill="1" applyBorder="1" applyAlignment="1">
      <alignment horizontal="left" vertical="center" wrapText="1" indent="1"/>
    </xf>
    <xf numFmtId="0" fontId="26" fillId="2" borderId="3" xfId="0" applyNumberFormat="1" applyFont="1" applyFill="1" applyBorder="1" applyAlignment="1" applyProtection="1">
      <alignment horizontal="left" vertical="center" wrapText="1" indent="1"/>
    </xf>
    <xf numFmtId="164" fontId="6" fillId="3" borderId="3" xfId="0" applyNumberFormat="1" applyFont="1" applyFill="1" applyBorder="1" applyAlignment="1" applyProtection="1">
      <alignment horizontal="right" wrapText="1"/>
    </xf>
    <xf numFmtId="4" fontId="6" fillId="3" borderId="3" xfId="0" applyNumberFormat="1" applyFont="1" applyFill="1" applyBorder="1" applyAlignment="1" applyProtection="1">
      <alignment horizontal="center" vertical="center" wrapText="1"/>
    </xf>
    <xf numFmtId="4" fontId="15" fillId="3" borderId="3" xfId="0" applyNumberFormat="1" applyFont="1" applyFill="1" applyBorder="1" applyAlignment="1" applyProtection="1">
      <alignment horizontal="center" vertical="center" wrapText="1"/>
    </xf>
    <xf numFmtId="4" fontId="3" fillId="2" borderId="0" xfId="0" applyNumberFormat="1" applyFont="1" applyFill="1" applyBorder="1" applyAlignment="1" applyProtection="1"/>
    <xf numFmtId="4" fontId="6" fillId="2" borderId="3" xfId="0" applyNumberFormat="1" applyFont="1" applyFill="1" applyBorder="1" applyAlignment="1" applyProtection="1">
      <alignment horizontal="center" vertical="center" wrapText="1"/>
    </xf>
    <xf numFmtId="4" fontId="15" fillId="2" borderId="3" xfId="0" applyNumberFormat="1" applyFont="1" applyFill="1" applyBorder="1" applyAlignment="1" applyProtection="1">
      <alignment horizontal="center" vertical="center" wrapText="1"/>
    </xf>
    <xf numFmtId="4" fontId="6" fillId="0" borderId="3" xfId="0" applyNumberFormat="1" applyFont="1" applyBorder="1" applyAlignment="1">
      <alignment horizontal="right"/>
    </xf>
    <xf numFmtId="0" fontId="23" fillId="0" borderId="0" xfId="7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/>
    </xf>
    <xf numFmtId="0" fontId="1" fillId="2" borderId="3" xfId="0" applyFont="1" applyFill="1" applyBorder="1"/>
    <xf numFmtId="4" fontId="1" fillId="2" borderId="3" xfId="0" applyNumberFormat="1" applyFont="1" applyFill="1" applyBorder="1"/>
    <xf numFmtId="0" fontId="0" fillId="2" borderId="3" xfId="0" applyFill="1" applyBorder="1" applyAlignment="1">
      <alignment horizontal="left"/>
    </xf>
    <xf numFmtId="0" fontId="0" fillId="2" borderId="3" xfId="0" applyFill="1" applyBorder="1"/>
    <xf numFmtId="4" fontId="0" fillId="2" borderId="3" xfId="0" applyNumberFormat="1" applyFill="1" applyBorder="1"/>
    <xf numFmtId="0" fontId="0" fillId="0" borderId="3" xfId="0" applyBorder="1" applyAlignment="1">
      <alignment wrapText="1"/>
    </xf>
    <xf numFmtId="164" fontId="6" fillId="6" borderId="3" xfId="0" applyNumberFormat="1" applyFont="1" applyFill="1" applyBorder="1" applyAlignment="1">
      <alignment horizontal="right"/>
    </xf>
    <xf numFmtId="164" fontId="6" fillId="6" borderId="3" xfId="0" applyNumberFormat="1" applyFont="1" applyFill="1" applyBorder="1" applyAlignment="1" applyProtection="1">
      <alignment horizontal="right" wrapText="1"/>
    </xf>
    <xf numFmtId="4" fontId="3" fillId="6" borderId="3" xfId="0" applyNumberFormat="1" applyFont="1" applyFill="1" applyBorder="1" applyAlignment="1">
      <alignment horizontal="right"/>
    </xf>
    <xf numFmtId="4" fontId="0" fillId="6" borderId="0" xfId="0" applyNumberFormat="1" applyFill="1"/>
    <xf numFmtId="4" fontId="1" fillId="6" borderId="3" xfId="0" applyNumberFormat="1" applyFont="1" applyFill="1" applyBorder="1"/>
    <xf numFmtId="4" fontId="0" fillId="6" borderId="3" xfId="0" applyNumberFormat="1" applyFill="1" applyBorder="1"/>
    <xf numFmtId="0" fontId="6" fillId="6" borderId="3" xfId="0" applyNumberFormat="1" applyFont="1" applyFill="1" applyBorder="1" applyAlignment="1" applyProtection="1">
      <alignment horizontal="center" vertical="center" wrapText="1"/>
    </xf>
    <xf numFmtId="0" fontId="15" fillId="6" borderId="3" xfId="0" applyNumberFormat="1" applyFont="1" applyFill="1" applyBorder="1" applyAlignment="1" applyProtection="1">
      <alignment horizontal="center" vertical="center" wrapText="1"/>
    </xf>
    <xf numFmtId="4" fontId="6" fillId="6" borderId="3" xfId="0" applyNumberFormat="1" applyFont="1" applyFill="1" applyBorder="1" applyAlignment="1" applyProtection="1">
      <alignment horizontal="right" wrapText="1"/>
    </xf>
    <xf numFmtId="4" fontId="3" fillId="6" borderId="3" xfId="0" applyNumberFormat="1" applyFont="1" applyFill="1" applyBorder="1" applyAlignment="1" applyProtection="1">
      <alignment horizontal="right" wrapText="1"/>
    </xf>
    <xf numFmtId="4" fontId="1" fillId="0" borderId="7" xfId="0" applyNumberFormat="1" applyFont="1" applyBorder="1"/>
    <xf numFmtId="4" fontId="1" fillId="0" borderId="0" xfId="0" applyNumberFormat="1" applyFont="1" applyBorder="1"/>
    <xf numFmtId="0" fontId="0" fillId="0" borderId="0" xfId="0" applyBorder="1"/>
    <xf numFmtId="4" fontId="6" fillId="2" borderId="0" xfId="0" applyNumberFormat="1" applyFont="1" applyFill="1" applyBorder="1" applyAlignment="1" applyProtection="1">
      <alignment horizontal="center" vertical="center" wrapText="1"/>
    </xf>
    <xf numFmtId="0" fontId="6" fillId="2" borderId="0" xfId="0" applyNumberFormat="1" applyFont="1" applyFill="1" applyBorder="1" applyAlignment="1" applyProtection="1">
      <alignment horizontal="center" vertical="center" wrapText="1"/>
    </xf>
    <xf numFmtId="1" fontId="15" fillId="3" borderId="3" xfId="0" applyNumberFormat="1" applyFont="1" applyFill="1" applyBorder="1" applyAlignment="1" applyProtection="1">
      <alignment horizontal="center" vertical="center" wrapText="1"/>
    </xf>
    <xf numFmtId="1" fontId="15" fillId="6" borderId="3" xfId="0" applyNumberFormat="1" applyFont="1" applyFill="1" applyBorder="1" applyAlignment="1" applyProtection="1">
      <alignment horizontal="center" vertical="center" wrapText="1"/>
    </xf>
    <xf numFmtId="0" fontId="0" fillId="6" borderId="3" xfId="0" applyFill="1" applyBorder="1"/>
    <xf numFmtId="0" fontId="31" fillId="0" borderId="0" xfId="0" applyFont="1" applyBorder="1" applyAlignment="1">
      <alignment vertical="center"/>
    </xf>
    <xf numFmtId="165" fontId="31" fillId="0" borderId="0" xfId="0" applyNumberFormat="1" applyFont="1" applyBorder="1" applyAlignment="1">
      <alignment horizontal="right" vertical="center"/>
    </xf>
    <xf numFmtId="166" fontId="30" fillId="0" borderId="0" xfId="0" applyNumberFormat="1" applyFont="1" applyBorder="1" applyAlignment="1">
      <alignment vertical="center"/>
    </xf>
    <xf numFmtId="165" fontId="30" fillId="0" borderId="0" xfId="0" applyNumberFormat="1" applyFont="1" applyBorder="1" applyAlignment="1">
      <alignment horizontal="right" vertical="center"/>
    </xf>
    <xf numFmtId="0" fontId="32" fillId="9" borderId="3" xfId="0" applyFont="1" applyFill="1" applyBorder="1" applyAlignment="1">
      <alignment horizontal="left" vertical="center"/>
    </xf>
    <xf numFmtId="0" fontId="31" fillId="11" borderId="3" xfId="0" applyFont="1" applyFill="1" applyBorder="1" applyAlignment="1">
      <alignment horizontal="left" vertical="center" wrapText="1"/>
    </xf>
    <xf numFmtId="0" fontId="31" fillId="11" borderId="1" xfId="0" applyFont="1" applyFill="1" applyBorder="1" applyAlignment="1">
      <alignment horizontal="left" vertical="center"/>
    </xf>
    <xf numFmtId="165" fontId="31" fillId="11" borderId="12" xfId="0" applyNumberFormat="1" applyFont="1" applyFill="1" applyBorder="1" applyAlignment="1">
      <alignment horizontal="right" vertical="center"/>
    </xf>
    <xf numFmtId="0" fontId="31" fillId="12" borderId="3" xfId="0" applyFont="1" applyFill="1" applyBorder="1" applyAlignment="1">
      <alignment horizontal="left" vertical="center"/>
    </xf>
    <xf numFmtId="0" fontId="31" fillId="12" borderId="1" xfId="0" applyFont="1" applyFill="1" applyBorder="1" applyAlignment="1">
      <alignment horizontal="left" vertical="center"/>
    </xf>
    <xf numFmtId="165" fontId="31" fillId="12" borderId="12" xfId="0" applyNumberFormat="1" applyFont="1" applyFill="1" applyBorder="1" applyAlignment="1">
      <alignment horizontal="right" vertical="center"/>
    </xf>
    <xf numFmtId="0" fontId="31" fillId="13" borderId="3" xfId="0" applyFont="1" applyFill="1" applyBorder="1" applyAlignment="1">
      <alignment horizontal="left" vertical="center"/>
    </xf>
    <xf numFmtId="165" fontId="31" fillId="13" borderId="12" xfId="0" applyNumberFormat="1" applyFont="1" applyFill="1" applyBorder="1" applyAlignment="1">
      <alignment horizontal="right" vertical="center"/>
    </xf>
    <xf numFmtId="0" fontId="31" fillId="14" borderId="3" xfId="0" applyFont="1" applyFill="1" applyBorder="1" applyAlignment="1">
      <alignment horizontal="left" vertical="center"/>
    </xf>
    <xf numFmtId="165" fontId="31" fillId="14" borderId="12" xfId="0" applyNumberFormat="1" applyFont="1" applyFill="1" applyBorder="1" applyAlignment="1">
      <alignment horizontal="right" vertical="center"/>
    </xf>
    <xf numFmtId="0" fontId="31" fillId="2" borderId="3" xfId="0" applyFont="1" applyFill="1" applyBorder="1" applyAlignment="1">
      <alignment horizontal="left" vertical="center"/>
    </xf>
    <xf numFmtId="165" fontId="31" fillId="2" borderId="12" xfId="0" applyNumberFormat="1" applyFont="1" applyFill="1" applyBorder="1" applyAlignment="1">
      <alignment horizontal="right" vertical="center"/>
    </xf>
    <xf numFmtId="0" fontId="31" fillId="2" borderId="1" xfId="0" applyFont="1" applyFill="1" applyBorder="1" applyAlignment="1">
      <alignment horizontal="left" vertical="center"/>
    </xf>
    <xf numFmtId="0" fontId="31" fillId="13" borderId="1" xfId="0" applyFont="1" applyFill="1" applyBorder="1" applyAlignment="1">
      <alignment horizontal="left" vertical="center"/>
    </xf>
    <xf numFmtId="0" fontId="31" fillId="14" borderId="1" xfId="0" applyFont="1" applyFill="1" applyBorder="1" applyAlignment="1">
      <alignment horizontal="left" vertical="center"/>
    </xf>
    <xf numFmtId="165" fontId="31" fillId="14" borderId="12" xfId="8" applyNumberFormat="1" applyFont="1" applyFill="1" applyBorder="1" applyAlignment="1">
      <alignment horizontal="right" vertical="center"/>
    </xf>
    <xf numFmtId="165" fontId="31" fillId="2" borderId="12" xfId="8" applyNumberFormat="1" applyFont="1" applyFill="1" applyBorder="1" applyAlignment="1">
      <alignment horizontal="right" vertical="center"/>
    </xf>
    <xf numFmtId="0" fontId="31" fillId="7" borderId="3" xfId="0" applyFont="1" applyFill="1" applyBorder="1" applyAlignment="1">
      <alignment horizontal="left" vertical="center"/>
    </xf>
    <xf numFmtId="0" fontId="31" fillId="7" borderId="1" xfId="0" applyFont="1" applyFill="1" applyBorder="1" applyAlignment="1">
      <alignment horizontal="left" vertical="center"/>
    </xf>
    <xf numFmtId="165" fontId="31" fillId="7" borderId="12" xfId="0" applyNumberFormat="1" applyFont="1" applyFill="1" applyBorder="1" applyAlignment="1">
      <alignment horizontal="right" vertical="center"/>
    </xf>
    <xf numFmtId="0" fontId="31" fillId="7" borderId="3" xfId="0" applyFont="1" applyFill="1" applyBorder="1" applyAlignment="1">
      <alignment horizontal="left" wrapText="1"/>
    </xf>
    <xf numFmtId="0" fontId="31" fillId="7" borderId="1" xfId="0" applyFont="1" applyFill="1" applyBorder="1" applyAlignment="1">
      <alignment horizontal="left" wrapText="1"/>
    </xf>
    <xf numFmtId="0" fontId="33" fillId="7" borderId="3" xfId="0" applyFont="1" applyFill="1" applyBorder="1" applyAlignment="1">
      <alignment horizontal="left" vertical="center"/>
    </xf>
    <xf numFmtId="165" fontId="33" fillId="7" borderId="12" xfId="0" applyNumberFormat="1" applyFont="1" applyFill="1" applyBorder="1" applyAlignment="1">
      <alignment horizontal="right" vertical="center"/>
    </xf>
    <xf numFmtId="0" fontId="33" fillId="7" borderId="7" xfId="0" applyFont="1" applyFill="1" applyBorder="1" applyAlignment="1">
      <alignment horizontal="left" vertical="center"/>
    </xf>
    <xf numFmtId="0" fontId="31" fillId="2" borderId="13" xfId="0" applyFont="1" applyFill="1" applyBorder="1" applyAlignment="1">
      <alignment horizontal="left" vertical="center"/>
    </xf>
    <xf numFmtId="0" fontId="31" fillId="12" borderId="7" xfId="0" applyFont="1" applyFill="1" applyBorder="1" applyAlignment="1">
      <alignment horizontal="left" vertical="center"/>
    </xf>
    <xf numFmtId="0" fontId="31" fillId="12" borderId="13" xfId="0" applyFont="1" applyFill="1" applyBorder="1" applyAlignment="1">
      <alignment horizontal="left" vertical="center"/>
    </xf>
    <xf numFmtId="0" fontId="33" fillId="7" borderId="1" xfId="0" applyFont="1" applyFill="1" applyBorder="1" applyAlignment="1">
      <alignment horizontal="left" vertical="center"/>
    </xf>
    <xf numFmtId="165" fontId="31" fillId="0" borderId="12" xfId="0" applyNumberFormat="1" applyFont="1" applyFill="1" applyBorder="1" applyAlignment="1">
      <alignment horizontal="right" vertical="center"/>
    </xf>
    <xf numFmtId="0" fontId="31" fillId="0" borderId="3" xfId="0" applyFont="1" applyFill="1" applyBorder="1" applyAlignment="1">
      <alignment horizontal="left" vertical="center"/>
    </xf>
    <xf numFmtId="165" fontId="31" fillId="7" borderId="2" xfId="0" applyNumberFormat="1" applyFont="1" applyFill="1" applyBorder="1" applyAlignment="1">
      <alignment horizontal="right" vertical="center"/>
    </xf>
    <xf numFmtId="165" fontId="31" fillId="13" borderId="2" xfId="0" applyNumberFormat="1" applyFont="1" applyFill="1" applyBorder="1" applyAlignment="1">
      <alignment horizontal="right" vertical="center"/>
    </xf>
    <xf numFmtId="165" fontId="31" fillId="14" borderId="2" xfId="0" applyNumberFormat="1" applyFont="1" applyFill="1" applyBorder="1" applyAlignment="1">
      <alignment horizontal="right" vertical="center"/>
    </xf>
    <xf numFmtId="165" fontId="31" fillId="2" borderId="2" xfId="0" applyNumberFormat="1" applyFont="1" applyFill="1" applyBorder="1" applyAlignment="1">
      <alignment horizontal="right" vertical="center"/>
    </xf>
    <xf numFmtId="0" fontId="31" fillId="2" borderId="7" xfId="0" applyFont="1" applyFill="1" applyBorder="1" applyAlignment="1">
      <alignment horizontal="left" vertical="center"/>
    </xf>
    <xf numFmtId="165" fontId="31" fillId="2" borderId="5" xfId="0" applyNumberFormat="1" applyFont="1" applyFill="1" applyBorder="1" applyAlignment="1">
      <alignment horizontal="right" vertical="center"/>
    </xf>
    <xf numFmtId="165" fontId="31" fillId="12" borderId="5" xfId="0" applyNumberFormat="1" applyFont="1" applyFill="1" applyBorder="1" applyAlignment="1">
      <alignment horizontal="right" vertical="center"/>
    </xf>
    <xf numFmtId="0" fontId="31" fillId="7" borderId="7" xfId="0" applyFont="1" applyFill="1" applyBorder="1" applyAlignment="1">
      <alignment horizontal="left" vertical="center"/>
    </xf>
    <xf numFmtId="165" fontId="31" fillId="7" borderId="5" xfId="0" applyNumberFormat="1" applyFont="1" applyFill="1" applyBorder="1" applyAlignment="1">
      <alignment horizontal="right" vertical="center"/>
    </xf>
    <xf numFmtId="165" fontId="31" fillId="0" borderId="5" xfId="0" applyNumberFormat="1" applyFont="1" applyFill="1" applyBorder="1" applyAlignment="1">
      <alignment horizontal="right" vertical="center"/>
    </xf>
    <xf numFmtId="165" fontId="31" fillId="12" borderId="2" xfId="0" applyNumberFormat="1" applyFont="1" applyFill="1" applyBorder="1" applyAlignment="1">
      <alignment horizontal="right" vertical="center"/>
    </xf>
    <xf numFmtId="0" fontId="35" fillId="14" borderId="3" xfId="0" applyFont="1" applyFill="1" applyBorder="1" applyAlignment="1">
      <alignment horizontal="left" vertical="center"/>
    </xf>
    <xf numFmtId="0" fontId="35" fillId="14" borderId="1" xfId="0" applyFont="1" applyFill="1" applyBorder="1" applyAlignment="1">
      <alignment horizontal="left" vertical="center"/>
    </xf>
    <xf numFmtId="165" fontId="35" fillId="14" borderId="2" xfId="0" applyNumberFormat="1" applyFont="1" applyFill="1" applyBorder="1" applyAlignment="1">
      <alignment horizontal="right" vertical="center"/>
    </xf>
    <xf numFmtId="0" fontId="35" fillId="2" borderId="3" xfId="0" applyFont="1" applyFill="1" applyBorder="1" applyAlignment="1">
      <alignment horizontal="left" vertical="center"/>
    </xf>
    <xf numFmtId="0" fontId="35" fillId="2" borderId="1" xfId="0" applyFont="1" applyFill="1" applyBorder="1" applyAlignment="1">
      <alignment horizontal="left" vertical="center"/>
    </xf>
    <xf numFmtId="165" fontId="35" fillId="2" borderId="2" xfId="0" applyNumberFormat="1" applyFont="1" applyFill="1" applyBorder="1" applyAlignment="1">
      <alignment horizontal="right" vertical="center"/>
    </xf>
    <xf numFmtId="165" fontId="31" fillId="0" borderId="2" xfId="0" applyNumberFormat="1" applyFont="1" applyFill="1" applyBorder="1" applyAlignment="1">
      <alignment horizontal="right" vertical="center"/>
    </xf>
    <xf numFmtId="0" fontId="30" fillId="7" borderId="0" xfId="0" applyFont="1" applyFill="1" applyBorder="1" applyAlignment="1">
      <alignment horizontal="center" vertical="center"/>
    </xf>
    <xf numFmtId="0" fontId="15" fillId="3" borderId="18" xfId="0" applyNumberFormat="1" applyFont="1" applyFill="1" applyBorder="1" applyAlignment="1" applyProtection="1">
      <alignment horizontal="center" vertical="center" wrapText="1"/>
    </xf>
    <xf numFmtId="0" fontId="30" fillId="2" borderId="3" xfId="0" applyFont="1" applyFill="1" applyBorder="1" applyAlignment="1">
      <alignment horizontal="left" vertical="center"/>
    </xf>
    <xf numFmtId="165" fontId="30" fillId="2" borderId="12" xfId="0" applyNumberFormat="1" applyFont="1" applyFill="1" applyBorder="1" applyAlignment="1">
      <alignment horizontal="right" vertical="center"/>
    </xf>
    <xf numFmtId="0" fontId="31" fillId="6" borderId="17" xfId="0" applyNumberFormat="1" applyFont="1" applyFill="1" applyBorder="1" applyAlignment="1">
      <alignment horizontal="center" vertical="center" wrapText="1"/>
    </xf>
    <xf numFmtId="165" fontId="32" fillId="6" borderId="9" xfId="0" applyNumberFormat="1" applyFont="1" applyFill="1" applyBorder="1" applyAlignment="1">
      <alignment horizontal="right" vertical="center"/>
    </xf>
    <xf numFmtId="165" fontId="32" fillId="6" borderId="10" xfId="0" applyNumberFormat="1" applyFont="1" applyFill="1" applyBorder="1" applyAlignment="1">
      <alignment horizontal="right" vertical="center"/>
    </xf>
    <xf numFmtId="165" fontId="30" fillId="6" borderId="10" xfId="0" applyNumberFormat="1" applyFont="1" applyFill="1" applyBorder="1" applyAlignment="1">
      <alignment horizontal="right" vertical="center"/>
    </xf>
    <xf numFmtId="165" fontId="31" fillId="6" borderId="10" xfId="0" applyNumberFormat="1" applyFont="1" applyFill="1" applyBorder="1" applyAlignment="1">
      <alignment horizontal="right" vertical="center"/>
    </xf>
    <xf numFmtId="165" fontId="31" fillId="6" borderId="10" xfId="8" applyNumberFormat="1" applyFont="1" applyFill="1" applyBorder="1" applyAlignment="1">
      <alignment horizontal="right" vertical="center"/>
    </xf>
    <xf numFmtId="165" fontId="33" fillId="6" borderId="10" xfId="0" applyNumberFormat="1" applyFont="1" applyFill="1" applyBorder="1" applyAlignment="1">
      <alignment horizontal="right" vertical="center"/>
    </xf>
    <xf numFmtId="165" fontId="31" fillId="6" borderId="9" xfId="0" applyNumberFormat="1" applyFont="1" applyFill="1" applyBorder="1" applyAlignment="1">
      <alignment horizontal="right" vertical="center"/>
    </xf>
    <xf numFmtId="165" fontId="35" fillId="6" borderId="10" xfId="0" applyNumberFormat="1" applyFont="1" applyFill="1" applyBorder="1" applyAlignment="1">
      <alignment horizontal="right" vertical="center"/>
    </xf>
    <xf numFmtId="165" fontId="30" fillId="2" borderId="12" xfId="8" applyNumberFormat="1" applyFont="1" applyFill="1" applyBorder="1" applyAlignment="1">
      <alignment horizontal="right" vertical="center"/>
    </xf>
    <xf numFmtId="165" fontId="30" fillId="6" borderId="10" xfId="8" applyNumberFormat="1" applyFont="1" applyFill="1" applyBorder="1" applyAlignment="1">
      <alignment horizontal="right" vertical="center"/>
    </xf>
    <xf numFmtId="0" fontId="30" fillId="7" borderId="3" xfId="0" applyFont="1" applyFill="1" applyBorder="1" applyAlignment="1">
      <alignment horizontal="left" vertical="center"/>
    </xf>
    <xf numFmtId="165" fontId="30" fillId="7" borderId="12" xfId="0" applyNumberFormat="1" applyFont="1" applyFill="1" applyBorder="1" applyAlignment="1">
      <alignment horizontal="right" vertical="center"/>
    </xf>
    <xf numFmtId="0" fontId="34" fillId="7" borderId="7" xfId="0" applyFont="1" applyFill="1" applyBorder="1" applyAlignment="1">
      <alignment horizontal="left" vertical="center"/>
    </xf>
    <xf numFmtId="165" fontId="34" fillId="7" borderId="12" xfId="0" applyNumberFormat="1" applyFont="1" applyFill="1" applyBorder="1" applyAlignment="1">
      <alignment horizontal="right" vertical="center"/>
    </xf>
    <xf numFmtId="165" fontId="34" fillId="6" borderId="10" xfId="0" applyNumberFormat="1" applyFont="1" applyFill="1" applyBorder="1" applyAlignment="1">
      <alignment horizontal="right" vertical="center"/>
    </xf>
    <xf numFmtId="0" fontId="30" fillId="0" borderId="3" xfId="0" applyFont="1" applyFill="1" applyBorder="1" applyAlignment="1">
      <alignment horizontal="left" vertical="center"/>
    </xf>
    <xf numFmtId="165" fontId="30" fillId="7" borderId="2" xfId="0" applyNumberFormat="1" applyFont="1" applyFill="1" applyBorder="1" applyAlignment="1">
      <alignment horizontal="right" vertical="center"/>
    </xf>
    <xf numFmtId="165" fontId="30" fillId="2" borderId="2" xfId="0" applyNumberFormat="1" applyFont="1" applyFill="1" applyBorder="1" applyAlignment="1">
      <alignment horizontal="right" vertical="center"/>
    </xf>
    <xf numFmtId="0" fontId="30" fillId="7" borderId="7" xfId="0" applyFont="1" applyFill="1" applyBorder="1" applyAlignment="1">
      <alignment horizontal="left" vertical="center"/>
    </xf>
    <xf numFmtId="165" fontId="30" fillId="7" borderId="5" xfId="0" applyNumberFormat="1" applyFont="1" applyFill="1" applyBorder="1" applyAlignment="1">
      <alignment horizontal="right" vertical="center"/>
    </xf>
    <xf numFmtId="165" fontId="30" fillId="6" borderId="9" xfId="0" applyNumberFormat="1" applyFont="1" applyFill="1" applyBorder="1" applyAlignment="1">
      <alignment horizontal="right" vertical="center"/>
    </xf>
    <xf numFmtId="165" fontId="30" fillId="0" borderId="2" xfId="0" applyNumberFormat="1" applyFont="1" applyFill="1" applyBorder="1" applyAlignment="1">
      <alignment horizontal="right" vertical="center"/>
    </xf>
    <xf numFmtId="0" fontId="30" fillId="7" borderId="3" xfId="0" applyFont="1" applyFill="1" applyBorder="1" applyAlignment="1">
      <alignment horizontal="left" wrapText="1"/>
    </xf>
    <xf numFmtId="0" fontId="30" fillId="7" borderId="1" xfId="0" applyFont="1" applyFill="1" applyBorder="1" applyAlignment="1">
      <alignment horizontal="left" wrapText="1"/>
    </xf>
    <xf numFmtId="0" fontId="31" fillId="7" borderId="14" xfId="0" applyFont="1" applyFill="1" applyBorder="1" applyAlignment="1">
      <alignment horizontal="left" wrapText="1"/>
    </xf>
    <xf numFmtId="165" fontId="31" fillId="0" borderId="19" xfId="0" applyNumberFormat="1" applyFont="1" applyFill="1" applyBorder="1" applyAlignment="1">
      <alignment horizontal="right" vertical="center"/>
    </xf>
    <xf numFmtId="165" fontId="31" fillId="6" borderId="20" xfId="0" applyNumberFormat="1" applyFont="1" applyFill="1" applyBorder="1" applyAlignment="1">
      <alignment horizontal="right" vertical="center"/>
    </xf>
    <xf numFmtId="165" fontId="31" fillId="6" borderId="3" xfId="0" applyNumberFormat="1" applyFont="1" applyFill="1" applyBorder="1" applyAlignment="1">
      <alignment horizontal="right" vertical="center"/>
    </xf>
    <xf numFmtId="0" fontId="30" fillId="2" borderId="1" xfId="0" applyFont="1" applyFill="1" applyBorder="1" applyAlignment="1">
      <alignment horizontal="left" vertical="center"/>
    </xf>
    <xf numFmtId="165" fontId="32" fillId="8" borderId="21" xfId="0" applyNumberFormat="1" applyFont="1" applyFill="1" applyBorder="1" applyAlignment="1">
      <alignment horizontal="right" vertical="center"/>
    </xf>
    <xf numFmtId="165" fontId="32" fillId="9" borderId="12" xfId="0" applyNumberFormat="1" applyFont="1" applyFill="1" applyBorder="1" applyAlignment="1">
      <alignment horizontal="right" vertical="center"/>
    </xf>
    <xf numFmtId="165" fontId="31" fillId="0" borderId="1" xfId="0" applyNumberFormat="1" applyFont="1" applyFill="1" applyBorder="1" applyAlignment="1">
      <alignment horizontal="right" vertical="center"/>
    </xf>
    <xf numFmtId="165" fontId="31" fillId="14" borderId="1" xfId="0" applyNumberFormat="1" applyFont="1" applyFill="1" applyBorder="1" applyAlignment="1">
      <alignment horizontal="right" vertical="center"/>
    </xf>
    <xf numFmtId="0" fontId="32" fillId="8" borderId="7" xfId="0" applyFont="1" applyFill="1" applyBorder="1" applyAlignment="1">
      <alignment horizontal="left" vertical="center"/>
    </xf>
    <xf numFmtId="0" fontId="30" fillId="0" borderId="22" xfId="0" applyFont="1" applyBorder="1" applyAlignment="1">
      <alignment horizontal="left"/>
    </xf>
    <xf numFmtId="0" fontId="30" fillId="0" borderId="23" xfId="0" applyFont="1" applyBorder="1" applyAlignment="1">
      <alignment horizontal="center"/>
    </xf>
    <xf numFmtId="0" fontId="30" fillId="7" borderId="24" xfId="0" applyFont="1" applyFill="1" applyBorder="1" applyAlignment="1">
      <alignment horizontal="center" vertical="center"/>
    </xf>
    <xf numFmtId="0" fontId="30" fillId="7" borderId="25" xfId="0" applyFont="1" applyFill="1" applyBorder="1" applyAlignment="1">
      <alignment horizontal="center" vertical="center"/>
    </xf>
    <xf numFmtId="0" fontId="30" fillId="7" borderId="26" xfId="0" applyFont="1" applyFill="1" applyBorder="1" applyAlignment="1">
      <alignment horizontal="center" vertical="center"/>
    </xf>
    <xf numFmtId="0" fontId="32" fillId="8" borderId="15" xfId="0" applyFont="1" applyFill="1" applyBorder="1" applyAlignment="1">
      <alignment vertical="center"/>
    </xf>
    <xf numFmtId="0" fontId="32" fillId="9" borderId="11" xfId="0" applyFont="1" applyFill="1" applyBorder="1" applyAlignment="1">
      <alignment vertical="center"/>
    </xf>
    <xf numFmtId="0" fontId="31" fillId="11" borderId="11" xfId="0" applyFont="1" applyFill="1" applyBorder="1" applyAlignment="1">
      <alignment vertical="center"/>
    </xf>
    <xf numFmtId="0" fontId="31" fillId="12" borderId="11" xfId="0" applyFont="1" applyFill="1" applyBorder="1" applyAlignment="1">
      <alignment vertical="center"/>
    </xf>
    <xf numFmtId="0" fontId="31" fillId="13" borderId="11" xfId="0" applyFont="1" applyFill="1" applyBorder="1" applyAlignment="1">
      <alignment vertical="center"/>
    </xf>
    <xf numFmtId="0" fontId="31" fillId="14" borderId="11" xfId="0" applyFont="1" applyFill="1" applyBorder="1" applyAlignment="1">
      <alignment vertical="center"/>
    </xf>
    <xf numFmtId="0" fontId="31" fillId="2" borderId="11" xfId="0" applyFont="1" applyFill="1" applyBorder="1" applyAlignment="1">
      <alignment vertical="center"/>
    </xf>
    <xf numFmtId="0" fontId="30" fillId="2" borderId="11" xfId="0" applyFont="1" applyFill="1" applyBorder="1" applyAlignment="1">
      <alignment vertical="center"/>
    </xf>
    <xf numFmtId="0" fontId="30" fillId="7" borderId="11" xfId="0" applyFont="1" applyFill="1" applyBorder="1" applyAlignment="1">
      <alignment vertical="center"/>
    </xf>
    <xf numFmtId="0" fontId="31" fillId="7" borderId="11" xfId="0" applyFont="1" applyFill="1" applyBorder="1" applyAlignment="1">
      <alignment vertical="center"/>
    </xf>
    <xf numFmtId="0" fontId="33" fillId="7" borderId="11" xfId="0" applyFont="1" applyFill="1" applyBorder="1" applyAlignment="1">
      <alignment vertical="center"/>
    </xf>
    <xf numFmtId="0" fontId="33" fillId="7" borderId="15" xfId="0" applyFont="1" applyFill="1" applyBorder="1" applyAlignment="1">
      <alignment vertical="center"/>
    </xf>
    <xf numFmtId="0" fontId="34" fillId="7" borderId="15" xfId="0" applyFont="1" applyFill="1" applyBorder="1" applyAlignment="1">
      <alignment vertical="center"/>
    </xf>
    <xf numFmtId="0" fontId="31" fillId="12" borderId="15" xfId="0" applyFont="1" applyFill="1" applyBorder="1" applyAlignment="1">
      <alignment horizontal="left" vertical="center"/>
    </xf>
    <xf numFmtId="0" fontId="34" fillId="7" borderId="11" xfId="0" applyFont="1" applyFill="1" applyBorder="1" applyAlignment="1">
      <alignment vertical="center"/>
    </xf>
    <xf numFmtId="0" fontId="31" fillId="0" borderId="11" xfId="0" applyFont="1" applyFill="1" applyBorder="1" applyAlignment="1">
      <alignment vertical="center"/>
    </xf>
    <xf numFmtId="0" fontId="31" fillId="0" borderId="11" xfId="0" applyFont="1" applyFill="1" applyBorder="1" applyAlignment="1">
      <alignment horizontal="left" vertical="center"/>
    </xf>
    <xf numFmtId="0" fontId="30" fillId="0" borderId="11" xfId="0" applyFont="1" applyFill="1" applyBorder="1" applyAlignment="1">
      <alignment horizontal="left" vertical="center"/>
    </xf>
    <xf numFmtId="0" fontId="31" fillId="2" borderId="15" xfId="0" applyFont="1" applyFill="1" applyBorder="1" applyAlignment="1">
      <alignment vertical="center"/>
    </xf>
    <xf numFmtId="0" fontId="30" fillId="7" borderId="15" xfId="0" applyFont="1" applyFill="1" applyBorder="1" applyAlignment="1">
      <alignment vertical="center"/>
    </xf>
    <xf numFmtId="0" fontId="31" fillId="0" borderId="15" xfId="0" applyFont="1" applyFill="1" applyBorder="1" applyAlignment="1">
      <alignment vertical="center"/>
    </xf>
    <xf numFmtId="0" fontId="35" fillId="14" borderId="11" xfId="0" applyFont="1" applyFill="1" applyBorder="1" applyAlignment="1">
      <alignment vertical="center"/>
    </xf>
    <xf numFmtId="0" fontId="35" fillId="2" borderId="11" xfId="0" applyFont="1" applyFill="1" applyBorder="1" applyAlignment="1">
      <alignment vertical="center"/>
    </xf>
    <xf numFmtId="0" fontId="30" fillId="0" borderId="11" xfId="0" applyFont="1" applyFill="1" applyBorder="1" applyAlignment="1">
      <alignment vertical="center"/>
    </xf>
    <xf numFmtId="0" fontId="31" fillId="0" borderId="28" xfId="0" applyFont="1" applyFill="1" applyBorder="1" applyAlignment="1">
      <alignment vertical="center"/>
    </xf>
    <xf numFmtId="165" fontId="30" fillId="0" borderId="29" xfId="0" applyNumberFormat="1" applyFont="1" applyFill="1" applyBorder="1" applyAlignment="1">
      <alignment horizontal="right" vertical="center"/>
    </xf>
    <xf numFmtId="0" fontId="30" fillId="0" borderId="23" xfId="0" applyFont="1" applyBorder="1" applyAlignment="1">
      <alignment horizontal="left" vertical="center"/>
    </xf>
    <xf numFmtId="0" fontId="36" fillId="7" borderId="0" xfId="0" applyFont="1" applyFill="1" applyBorder="1" applyAlignment="1">
      <alignment horizontal="center" vertical="center"/>
    </xf>
    <xf numFmtId="0" fontId="32" fillId="8" borderId="13" xfId="0" applyFont="1" applyFill="1" applyBorder="1" applyAlignment="1">
      <alignment horizontal="left" vertical="center" wrapText="1"/>
    </xf>
    <xf numFmtId="0" fontId="32" fillId="9" borderId="1" xfId="0" applyFont="1" applyFill="1" applyBorder="1" applyAlignment="1">
      <alignment horizontal="left" vertical="center"/>
    </xf>
    <xf numFmtId="0" fontId="31" fillId="7" borderId="30" xfId="0" applyFont="1" applyFill="1" applyBorder="1" applyAlignment="1">
      <alignment horizontal="left" wrapText="1"/>
    </xf>
    <xf numFmtId="165" fontId="31" fillId="2" borderId="21" xfId="0" applyNumberFormat="1" applyFont="1" applyFill="1" applyBorder="1" applyAlignment="1">
      <alignment horizontal="right" vertical="center"/>
    </xf>
    <xf numFmtId="165" fontId="31" fillId="12" borderId="21" xfId="0" applyNumberFormat="1" applyFont="1" applyFill="1" applyBorder="1" applyAlignment="1">
      <alignment horizontal="right" vertical="center"/>
    </xf>
    <xf numFmtId="165" fontId="31" fillId="7" borderId="21" xfId="0" applyNumberFormat="1" applyFont="1" applyFill="1" applyBorder="1" applyAlignment="1">
      <alignment horizontal="right" vertical="center"/>
    </xf>
    <xf numFmtId="165" fontId="30" fillId="7" borderId="21" xfId="0" applyNumberFormat="1" applyFont="1" applyFill="1" applyBorder="1" applyAlignment="1">
      <alignment horizontal="right" vertical="center"/>
    </xf>
    <xf numFmtId="165" fontId="31" fillId="0" borderId="21" xfId="0" applyNumberFormat="1" applyFont="1" applyFill="1" applyBorder="1" applyAlignment="1">
      <alignment horizontal="right" vertical="center"/>
    </xf>
    <xf numFmtId="165" fontId="35" fillId="14" borderId="12" xfId="0" applyNumberFormat="1" applyFont="1" applyFill="1" applyBorder="1" applyAlignment="1">
      <alignment horizontal="right" vertical="center"/>
    </xf>
    <xf numFmtId="165" fontId="35" fillId="2" borderId="12" xfId="0" applyNumberFormat="1" applyFont="1" applyFill="1" applyBorder="1" applyAlignment="1">
      <alignment horizontal="right" vertical="center"/>
    </xf>
    <xf numFmtId="165" fontId="30" fillId="0" borderId="12" xfId="0" applyNumberFormat="1" applyFont="1" applyFill="1" applyBorder="1" applyAlignment="1">
      <alignment horizontal="right" vertical="center"/>
    </xf>
    <xf numFmtId="165" fontId="31" fillId="0" borderId="32" xfId="0" applyNumberFormat="1" applyFont="1" applyFill="1" applyBorder="1" applyAlignment="1">
      <alignment horizontal="right" vertical="center"/>
    </xf>
    <xf numFmtId="165" fontId="31" fillId="0" borderId="11" xfId="0" applyNumberFormat="1" applyFont="1" applyFill="1" applyBorder="1" applyAlignment="1">
      <alignment horizontal="right" vertical="center"/>
    </xf>
    <xf numFmtId="165" fontId="31" fillId="14" borderId="11" xfId="0" applyNumberFormat="1" applyFont="1" applyFill="1" applyBorder="1" applyAlignment="1">
      <alignment horizontal="right" vertical="center"/>
    </xf>
    <xf numFmtId="0" fontId="31" fillId="3" borderId="33" xfId="0" applyNumberFormat="1" applyFont="1" applyFill="1" applyBorder="1" applyAlignment="1">
      <alignment horizontal="center" vertical="center" wrapText="1"/>
    </xf>
    <xf numFmtId="0" fontId="31" fillId="3" borderId="34" xfId="0" applyNumberFormat="1" applyFont="1" applyFill="1" applyBorder="1" applyAlignment="1">
      <alignment horizontal="center" vertical="center" wrapText="1"/>
    </xf>
    <xf numFmtId="0" fontId="31" fillId="10" borderId="11" xfId="0" applyFont="1" applyFill="1" applyBorder="1" applyAlignment="1">
      <alignment vertical="center"/>
    </xf>
    <xf numFmtId="0" fontId="31" fillId="10" borderId="3" xfId="0" applyFont="1" applyFill="1" applyBorder="1" applyAlignment="1">
      <alignment horizontal="left" vertical="center" wrapText="1"/>
    </xf>
    <xf numFmtId="0" fontId="31" fillId="10" borderId="1" xfId="0" applyFont="1" applyFill="1" applyBorder="1" applyAlignment="1">
      <alignment horizontal="left" vertical="center"/>
    </xf>
    <xf numFmtId="165" fontId="31" fillId="10" borderId="12" xfId="0" applyNumberFormat="1" applyFont="1" applyFill="1" applyBorder="1" applyAlignment="1">
      <alignment horizontal="right" vertical="center"/>
    </xf>
    <xf numFmtId="4" fontId="31" fillId="13" borderId="27" xfId="0" applyNumberFormat="1" applyFont="1" applyFill="1" applyBorder="1"/>
    <xf numFmtId="4" fontId="31" fillId="14" borderId="27" xfId="0" applyNumberFormat="1" applyFont="1" applyFill="1" applyBorder="1"/>
    <xf numFmtId="4" fontId="31" fillId="0" borderId="27" xfId="0" applyNumberFormat="1" applyFont="1" applyBorder="1"/>
    <xf numFmtId="0" fontId="9" fillId="0" borderId="1" xfId="6" applyFont="1" applyFill="1" applyBorder="1" applyAlignment="1">
      <alignment horizontal="left" vertical="center" wrapText="1"/>
    </xf>
    <xf numFmtId="0" fontId="9" fillId="4" borderId="1" xfId="6" applyFont="1" applyFill="1" applyBorder="1" applyAlignment="1">
      <alignment horizontal="left" vertical="center" wrapText="1"/>
    </xf>
    <xf numFmtId="0" fontId="3" fillId="0" borderId="1" xfId="7" applyFont="1" applyFill="1" applyBorder="1" applyAlignment="1">
      <alignment horizontal="left" wrapText="1"/>
    </xf>
    <xf numFmtId="0" fontId="36" fillId="0" borderId="3" xfId="0" applyFont="1" applyBorder="1"/>
    <xf numFmtId="0" fontId="36" fillId="0" borderId="1" xfId="0" applyFont="1" applyBorder="1"/>
    <xf numFmtId="0" fontId="36" fillId="0" borderId="11" xfId="0" applyFont="1" applyBorder="1"/>
    <xf numFmtId="0" fontId="36" fillId="0" borderId="16" xfId="0" applyFont="1" applyBorder="1"/>
    <xf numFmtId="0" fontId="3" fillId="0" borderId="31" xfId="7" applyFont="1" applyFill="1" applyBorder="1" applyAlignment="1">
      <alignment horizontal="left" wrapText="1"/>
    </xf>
    <xf numFmtId="0" fontId="37" fillId="0" borderId="0" xfId="0" applyNumberFormat="1" applyFont="1" applyFill="1" applyBorder="1" applyAlignment="1" applyProtection="1">
      <alignment vertical="center" wrapText="1"/>
    </xf>
    <xf numFmtId="4" fontId="32" fillId="8" borderId="35" xfId="0" applyNumberFormat="1" applyFont="1" applyFill="1" applyBorder="1" applyAlignment="1">
      <alignment vertical="center"/>
    </xf>
    <xf numFmtId="4" fontId="32" fillId="9" borderId="27" xfId="0" applyNumberFormat="1" applyFont="1" applyFill="1" applyBorder="1" applyAlignment="1">
      <alignment vertical="center"/>
    </xf>
    <xf numFmtId="4" fontId="31" fillId="10" borderId="27" xfId="0" applyNumberFormat="1" applyFont="1" applyFill="1" applyBorder="1" applyAlignment="1">
      <alignment vertical="center"/>
    </xf>
    <xf numFmtId="4" fontId="31" fillId="11" borderId="27" xfId="0" applyNumberFormat="1" applyFont="1" applyFill="1" applyBorder="1" applyAlignment="1">
      <alignment vertical="center"/>
    </xf>
    <xf numFmtId="4" fontId="31" fillId="12" borderId="27" xfId="0" applyNumberFormat="1" applyFont="1" applyFill="1" applyBorder="1" applyAlignment="1">
      <alignment vertical="center"/>
    </xf>
    <xf numFmtId="4" fontId="31" fillId="13" borderId="27" xfId="0" applyNumberFormat="1" applyFont="1" applyFill="1" applyBorder="1" applyAlignment="1">
      <alignment vertical="center"/>
    </xf>
    <xf numFmtId="4" fontId="31" fillId="12" borderId="27" xfId="0" applyNumberFormat="1" applyFont="1" applyFill="1" applyBorder="1"/>
    <xf numFmtId="4" fontId="31" fillId="15" borderId="27" xfId="0" applyNumberFormat="1" applyFont="1" applyFill="1" applyBorder="1"/>
    <xf numFmtId="4" fontId="31" fillId="0" borderId="18" xfId="0" applyNumberFormat="1" applyFont="1" applyBorder="1"/>
    <xf numFmtId="4" fontId="16" fillId="0" borderId="0" xfId="0" applyNumberFormat="1" applyFont="1"/>
    <xf numFmtId="0" fontId="35" fillId="0" borderId="1" xfId="6" applyFont="1" applyFill="1" applyBorder="1" applyAlignment="1">
      <alignment horizontal="left" vertical="center" wrapText="1"/>
    </xf>
    <xf numFmtId="0" fontId="30" fillId="0" borderId="17" xfId="0" applyFont="1" applyBorder="1" applyAlignment="1">
      <alignment horizontal="left"/>
    </xf>
    <xf numFmtId="0" fontId="31" fillId="2" borderId="3" xfId="0" applyFont="1" applyFill="1" applyBorder="1" applyAlignment="1">
      <alignment horizontal="left" vertical="center" wrapText="1"/>
    </xf>
    <xf numFmtId="4" fontId="31" fillId="2" borderId="27" xfId="0" applyNumberFormat="1" applyFont="1" applyFill="1" applyBorder="1" applyAlignment="1">
      <alignment vertical="center"/>
    </xf>
    <xf numFmtId="0" fontId="0" fillId="2" borderId="0" xfId="0" applyFill="1" applyAlignment="1">
      <alignment horizontal="left" vertical="center"/>
    </xf>
    <xf numFmtId="4" fontId="31" fillId="2" borderId="27" xfId="0" applyNumberFormat="1" applyFont="1" applyFill="1" applyBorder="1"/>
    <xf numFmtId="0" fontId="36" fillId="6" borderId="3" xfId="0" applyFont="1" applyFill="1" applyBorder="1"/>
    <xf numFmtId="0" fontId="36" fillId="6" borderId="17" xfId="0" applyFont="1" applyFill="1" applyBorder="1"/>
    <xf numFmtId="4" fontId="1" fillId="0" borderId="2" xfId="0" applyNumberFormat="1" applyFont="1" applyBorder="1"/>
    <xf numFmtId="165" fontId="31" fillId="6" borderId="36" xfId="0" applyNumberFormat="1" applyFont="1" applyFill="1" applyBorder="1" applyAlignment="1">
      <alignment horizontal="right" vertical="center"/>
    </xf>
    <xf numFmtId="0" fontId="0" fillId="0" borderId="11" xfId="0" applyBorder="1"/>
    <xf numFmtId="0" fontId="0" fillId="0" borderId="27" xfId="0" applyBorder="1"/>
    <xf numFmtId="0" fontId="0" fillId="0" borderId="16" xfId="0" applyBorder="1"/>
    <xf numFmtId="4" fontId="0" fillId="0" borderId="27" xfId="0" applyNumberFormat="1" applyBorder="1"/>
    <xf numFmtId="4" fontId="0" fillId="0" borderId="18" xfId="0" applyNumberFormat="1" applyBorder="1"/>
    <xf numFmtId="0" fontId="1" fillId="15" borderId="37" xfId="0" applyFont="1" applyFill="1" applyBorder="1"/>
    <xf numFmtId="0" fontId="1" fillId="15" borderId="38" xfId="0" applyFont="1" applyFill="1" applyBorder="1"/>
    <xf numFmtId="0" fontId="1" fillId="15" borderId="39" xfId="0" applyFont="1" applyFill="1" applyBorder="1" applyAlignment="1">
      <alignment horizontal="center"/>
    </xf>
    <xf numFmtId="0" fontId="1" fillId="15" borderId="40" xfId="0" applyFont="1" applyFill="1" applyBorder="1"/>
    <xf numFmtId="0" fontId="1" fillId="0" borderId="37" xfId="0" applyFont="1" applyBorder="1"/>
    <xf numFmtId="0" fontId="1" fillId="0" borderId="41" xfId="0" applyFont="1" applyBorder="1"/>
    <xf numFmtId="0" fontId="5" fillId="2" borderId="0" xfId="0" applyNumberFormat="1" applyFont="1" applyFill="1" applyBorder="1" applyAlignment="1" applyProtection="1">
      <alignment horizontal="center" vertical="center" wrapText="1"/>
    </xf>
    <xf numFmtId="0" fontId="19" fillId="2" borderId="5" xfId="0" applyNumberFormat="1" applyFont="1" applyFill="1" applyBorder="1" applyAlignment="1" applyProtection="1">
      <alignment horizontal="left" wrapText="1"/>
    </xf>
    <xf numFmtId="0" fontId="6" fillId="0" borderId="3" xfId="0" quotePrefix="1" applyFont="1" applyBorder="1" applyAlignment="1">
      <alignment horizontal="center" wrapText="1"/>
    </xf>
    <xf numFmtId="0" fontId="15" fillId="0" borderId="3" xfId="0" quotePrefix="1" applyFont="1" applyBorder="1" applyAlignment="1">
      <alignment horizont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11" fillId="3" borderId="3" xfId="0" applyNumberFormat="1" applyFont="1" applyFill="1" applyBorder="1" applyAlignment="1" applyProtection="1">
      <alignment horizontal="left" vertical="center" wrapText="1"/>
    </xf>
    <xf numFmtId="0" fontId="9" fillId="3" borderId="3" xfId="0" applyNumberFormat="1" applyFont="1" applyFill="1" applyBorder="1" applyAlignment="1" applyProtection="1">
      <alignment vertical="center" wrapText="1"/>
    </xf>
    <xf numFmtId="0" fontId="9" fillId="3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>
      <alignment vertical="center" wrapText="1"/>
    </xf>
    <xf numFmtId="0" fontId="9" fillId="0" borderId="3" xfId="0" applyNumberFormat="1" applyFont="1" applyFill="1" applyBorder="1" applyAlignment="1" applyProtection="1">
      <alignment vertical="center"/>
    </xf>
    <xf numFmtId="0" fontId="13" fillId="2" borderId="0" xfId="0" applyNumberFormat="1" applyFont="1" applyFill="1" applyBorder="1" applyAlignment="1" applyProtection="1">
      <alignment vertical="center" wrapText="1"/>
    </xf>
    <xf numFmtId="0" fontId="17" fillId="2" borderId="0" xfId="0" applyNumberFormat="1" applyFont="1" applyFill="1" applyBorder="1" applyAlignment="1" applyProtection="1">
      <alignment horizontal="left" vertical="center" wrapText="1"/>
    </xf>
    <xf numFmtId="0" fontId="12" fillId="2" borderId="0" xfId="0" applyFont="1" applyFill="1" applyAlignment="1">
      <alignment wrapText="1"/>
    </xf>
    <xf numFmtId="0" fontId="11" fillId="0" borderId="3" xfId="0" quotePrefix="1" applyFont="1" applyFill="1" applyBorder="1" applyAlignment="1">
      <alignment horizontal="left" vertical="center"/>
    </xf>
    <xf numFmtId="0" fontId="11" fillId="3" borderId="3" xfId="0" quotePrefix="1" applyNumberFormat="1" applyFont="1" applyFill="1" applyBorder="1" applyAlignment="1" applyProtection="1">
      <alignment horizontal="left" vertical="center" wrapText="1"/>
    </xf>
    <xf numFmtId="0" fontId="11" fillId="0" borderId="3" xfId="0" quotePrefix="1" applyNumberFormat="1" applyFont="1" applyFill="1" applyBorder="1" applyAlignment="1" applyProtection="1">
      <alignment horizontal="left" vertical="center" wrapText="1"/>
    </xf>
    <xf numFmtId="0" fontId="11" fillId="0" borderId="3" xfId="0" quotePrefix="1" applyFont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left" vertical="center"/>
    </xf>
    <xf numFmtId="0" fontId="11" fillId="3" borderId="4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7" fillId="2" borderId="0" xfId="0" quotePrefix="1" applyNumberFormat="1" applyFont="1" applyFill="1" applyBorder="1" applyAlignment="1" applyProtection="1">
      <alignment horizontal="left" wrapText="1"/>
    </xf>
    <xf numFmtId="0" fontId="6" fillId="3" borderId="3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6" fillId="3" borderId="2" xfId="0" applyNumberFormat="1" applyFont="1" applyFill="1" applyBorder="1" applyAlignment="1" applyProtection="1">
      <alignment horizontal="center" vertical="center" wrapText="1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0" fontId="15" fillId="3" borderId="1" xfId="0" applyNumberFormat="1" applyFont="1" applyFill="1" applyBorder="1" applyAlignment="1" applyProtection="1">
      <alignment horizontal="center" vertical="center" wrapText="1"/>
    </xf>
    <xf numFmtId="0" fontId="15" fillId="3" borderId="2" xfId="0" applyNumberFormat="1" applyFont="1" applyFill="1" applyBorder="1" applyAlignment="1" applyProtection="1">
      <alignment horizontal="center" vertical="center" wrapText="1"/>
    </xf>
    <xf numFmtId="0" fontId="15" fillId="3" borderId="4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left" vertical="center" wrapText="1"/>
    </xf>
    <xf numFmtId="0" fontId="18" fillId="2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165" fontId="31" fillId="3" borderId="8" xfId="0" applyNumberFormat="1" applyFont="1" applyFill="1" applyBorder="1" applyAlignment="1">
      <alignment horizontal="center" vertical="center" wrapText="1"/>
    </xf>
    <xf numFmtId="165" fontId="31" fillId="3" borderId="10" xfId="0" applyNumberFormat="1" applyFont="1" applyFill="1" applyBorder="1" applyAlignment="1">
      <alignment horizontal="center" vertical="center" wrapText="1"/>
    </xf>
    <xf numFmtId="165" fontId="31" fillId="6" borderId="8" xfId="0" applyNumberFormat="1" applyFont="1" applyFill="1" applyBorder="1" applyAlignment="1">
      <alignment horizontal="center" vertical="center" wrapText="1"/>
    </xf>
    <xf numFmtId="165" fontId="31" fillId="6" borderId="20" xfId="0" applyNumberFormat="1" applyFont="1" applyFill="1" applyBorder="1" applyAlignment="1">
      <alignment horizontal="center" vertical="center" wrapText="1"/>
    </xf>
    <xf numFmtId="165" fontId="31" fillId="7" borderId="8" xfId="0" applyNumberFormat="1" applyFont="1" applyFill="1" applyBorder="1" applyAlignment="1">
      <alignment horizontal="center" vertical="center" wrapText="1"/>
    </xf>
    <xf numFmtId="165" fontId="31" fillId="7" borderId="10" xfId="0" applyNumberFormat="1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/>
    </xf>
    <xf numFmtId="0" fontId="30" fillId="0" borderId="0" xfId="0" applyFont="1" applyBorder="1" applyAlignment="1">
      <alignment horizontal="left"/>
    </xf>
  </cellXfs>
  <cellStyles count="9">
    <cellStyle name="Currency" xfId="8" builtinId="4"/>
    <cellStyle name="Normal" xfId="0" builtinId="0"/>
    <cellStyle name="Normalno 2" xfId="4"/>
    <cellStyle name="Normalno 3" xfId="5"/>
    <cellStyle name="Normalno 4" xfId="1"/>
    <cellStyle name="Obično_List1" xfId="2"/>
    <cellStyle name="Obično_List4" xfId="6"/>
    <cellStyle name="Obično_List5" xfId="7"/>
    <cellStyle name="Obično_List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34"/>
  <sheetViews>
    <sheetView tabSelected="1" zoomScaleNormal="100" workbookViewId="0">
      <selection activeCell="B1" sqref="B1:L1"/>
    </sheetView>
  </sheetViews>
  <sheetFormatPr defaultRowHeight="15" x14ac:dyDescent="0.25"/>
  <cols>
    <col min="6" max="10" width="25.28515625" customWidth="1"/>
    <col min="11" max="11" width="9.140625" customWidth="1"/>
  </cols>
  <sheetData>
    <row r="1" spans="2:12" ht="42" customHeight="1" x14ac:dyDescent="0.25">
      <c r="B1" s="394" t="s">
        <v>338</v>
      </c>
      <c r="C1" s="394"/>
      <c r="D1" s="394"/>
      <c r="E1" s="394"/>
      <c r="F1" s="394"/>
      <c r="G1" s="394"/>
      <c r="H1" s="394"/>
      <c r="I1" s="394"/>
      <c r="J1" s="394"/>
      <c r="K1" s="394"/>
      <c r="L1" s="394"/>
    </row>
    <row r="2" spans="2:12" ht="15.75" x14ac:dyDescent="0.25">
      <c r="B2" s="394" t="s">
        <v>11</v>
      </c>
      <c r="C2" s="394"/>
      <c r="D2" s="394"/>
      <c r="E2" s="394"/>
      <c r="F2" s="394"/>
      <c r="G2" s="394"/>
      <c r="H2" s="394"/>
      <c r="I2" s="394"/>
      <c r="J2" s="404"/>
      <c r="K2" s="404"/>
      <c r="L2" s="35"/>
    </row>
    <row r="3" spans="2:12" ht="19.5" customHeight="1" x14ac:dyDescent="0.25">
      <c r="B3" s="405"/>
      <c r="C3" s="405"/>
      <c r="D3" s="405"/>
      <c r="E3" s="38"/>
      <c r="F3" s="38"/>
      <c r="G3" s="38"/>
      <c r="H3" s="38"/>
      <c r="I3" s="38"/>
      <c r="J3" s="39"/>
      <c r="K3" s="39"/>
      <c r="L3" s="35"/>
    </row>
    <row r="4" spans="2:12" ht="18" customHeight="1" x14ac:dyDescent="0.25">
      <c r="B4" s="394" t="s">
        <v>58</v>
      </c>
      <c r="C4" s="406"/>
      <c r="D4" s="406"/>
      <c r="E4" s="406"/>
      <c r="F4" s="406"/>
      <c r="G4" s="406"/>
      <c r="H4" s="406"/>
      <c r="I4" s="406"/>
      <c r="J4" s="406"/>
      <c r="K4" s="406"/>
      <c r="L4" s="35"/>
    </row>
    <row r="5" spans="2:12" ht="18" customHeight="1" x14ac:dyDescent="0.25">
      <c r="B5" s="40"/>
      <c r="C5" s="41"/>
      <c r="D5" s="41"/>
      <c r="E5" s="41"/>
      <c r="F5" s="41"/>
      <c r="G5" s="41"/>
      <c r="H5" s="41"/>
      <c r="I5" s="41"/>
      <c r="J5" s="41"/>
      <c r="K5" s="41"/>
      <c r="L5" s="35"/>
    </row>
    <row r="6" spans="2:12" x14ac:dyDescent="0.25">
      <c r="B6" s="395" t="s">
        <v>70</v>
      </c>
      <c r="C6" s="395"/>
      <c r="D6" s="395"/>
      <c r="E6" s="395"/>
      <c r="F6" s="395"/>
      <c r="G6" s="42"/>
      <c r="H6" s="42"/>
      <c r="I6" s="42"/>
      <c r="J6" s="42"/>
      <c r="K6" s="43"/>
      <c r="L6" s="35"/>
    </row>
    <row r="7" spans="2:12" ht="25.5" x14ac:dyDescent="0.25">
      <c r="B7" s="396" t="s">
        <v>6</v>
      </c>
      <c r="C7" s="396"/>
      <c r="D7" s="396"/>
      <c r="E7" s="396"/>
      <c r="F7" s="396"/>
      <c r="G7" s="21" t="s">
        <v>81</v>
      </c>
      <c r="H7" s="1" t="s">
        <v>211</v>
      </c>
      <c r="I7" s="1" t="s">
        <v>82</v>
      </c>
      <c r="J7" s="21" t="s">
        <v>83</v>
      </c>
      <c r="K7" s="1" t="s">
        <v>18</v>
      </c>
      <c r="L7" s="1" t="s">
        <v>49</v>
      </c>
    </row>
    <row r="8" spans="2:12" s="23" customFormat="1" ht="11.25" x14ac:dyDescent="0.2">
      <c r="B8" s="397">
        <v>1</v>
      </c>
      <c r="C8" s="397"/>
      <c r="D8" s="397"/>
      <c r="E8" s="397"/>
      <c r="F8" s="397"/>
      <c r="G8" s="157">
        <v>2</v>
      </c>
      <c r="H8" s="22">
        <v>3</v>
      </c>
      <c r="I8" s="22">
        <v>4</v>
      </c>
      <c r="J8" s="22">
        <v>5</v>
      </c>
      <c r="K8" s="22" t="s">
        <v>20</v>
      </c>
      <c r="L8" s="22" t="s">
        <v>212</v>
      </c>
    </row>
    <row r="9" spans="2:12" x14ac:dyDescent="0.25">
      <c r="B9" s="399" t="s">
        <v>0</v>
      </c>
      <c r="C9" s="400"/>
      <c r="D9" s="400"/>
      <c r="E9" s="400"/>
      <c r="F9" s="401"/>
      <c r="G9" s="156">
        <v>1170115.3999999999</v>
      </c>
      <c r="H9" s="156">
        <v>924395.97</v>
      </c>
      <c r="I9" s="149">
        <v>0</v>
      </c>
      <c r="J9" s="156">
        <f>SUM(J10:J11)</f>
        <v>1026890.77</v>
      </c>
      <c r="K9" s="156">
        <f>SUM(J9/G9)*100</f>
        <v>87.759785915132824</v>
      </c>
      <c r="L9" s="156">
        <f>SUM(J9/H9)*100</f>
        <v>111.08775928566629</v>
      </c>
    </row>
    <row r="10" spans="2:12" x14ac:dyDescent="0.25">
      <c r="B10" s="398" t="s">
        <v>51</v>
      </c>
      <c r="C10" s="402"/>
      <c r="D10" s="402"/>
      <c r="E10" s="402"/>
      <c r="F10" s="403"/>
      <c r="G10" s="50">
        <v>1170115.3999999999</v>
      </c>
      <c r="H10" s="50">
        <v>924395.97</v>
      </c>
      <c r="I10" s="187">
        <v>0</v>
      </c>
      <c r="J10" s="50">
        <v>1026890.77</v>
      </c>
      <c r="K10" s="59">
        <f t="shared" ref="K10:K15" si="0">SUM(J10/G10)*100</f>
        <v>87.759785915132824</v>
      </c>
      <c r="L10" s="59">
        <f t="shared" ref="L10:L15" si="1">SUM(J10/H10)*100</f>
        <v>111.08775928566629</v>
      </c>
    </row>
    <row r="11" spans="2:12" x14ac:dyDescent="0.25">
      <c r="B11" s="407" t="s">
        <v>52</v>
      </c>
      <c r="C11" s="403"/>
      <c r="D11" s="403"/>
      <c r="E11" s="403"/>
      <c r="F11" s="403"/>
      <c r="G11" s="50">
        <v>0</v>
      </c>
      <c r="H11" s="50">
        <v>0</v>
      </c>
      <c r="I11" s="187">
        <v>0</v>
      </c>
      <c r="J11" s="50">
        <v>0</v>
      </c>
      <c r="K11" s="59">
        <v>0</v>
      </c>
      <c r="L11" s="59">
        <v>0</v>
      </c>
    </row>
    <row r="12" spans="2:12" x14ac:dyDescent="0.25">
      <c r="B12" s="411" t="s">
        <v>1</v>
      </c>
      <c r="C12" s="412"/>
      <c r="D12" s="412"/>
      <c r="E12" s="412"/>
      <c r="F12" s="413"/>
      <c r="G12" s="51">
        <f>SUM(G13:G14)</f>
        <v>1180083.55</v>
      </c>
      <c r="H12" s="51">
        <v>920346.97</v>
      </c>
      <c r="I12" s="187">
        <v>0</v>
      </c>
      <c r="J12" s="51">
        <f>SUM(J13:J14)</f>
        <v>1028753.51</v>
      </c>
      <c r="K12" s="156">
        <f t="shared" si="0"/>
        <v>87.176328320143099</v>
      </c>
      <c r="L12" s="156">
        <f t="shared" si="1"/>
        <v>111.77887726408227</v>
      </c>
    </row>
    <row r="13" spans="2:12" x14ac:dyDescent="0.25">
      <c r="B13" s="409" t="s">
        <v>53</v>
      </c>
      <c r="C13" s="402"/>
      <c r="D13" s="402"/>
      <c r="E13" s="402"/>
      <c r="F13" s="402"/>
      <c r="G13" s="50">
        <v>911473.63</v>
      </c>
      <c r="H13" s="50">
        <v>914369.98</v>
      </c>
      <c r="I13" s="187">
        <v>0</v>
      </c>
      <c r="J13" s="50">
        <v>1022632.02</v>
      </c>
      <c r="K13" s="59">
        <f t="shared" si="0"/>
        <v>112.19545868814657</v>
      </c>
      <c r="L13" s="59">
        <f t="shared" si="1"/>
        <v>111.84006937760577</v>
      </c>
    </row>
    <row r="14" spans="2:12" x14ac:dyDescent="0.25">
      <c r="B14" s="410" t="s">
        <v>54</v>
      </c>
      <c r="C14" s="403"/>
      <c r="D14" s="403"/>
      <c r="E14" s="403"/>
      <c r="F14" s="403"/>
      <c r="G14" s="52">
        <v>268609.91999999998</v>
      </c>
      <c r="H14" s="52">
        <v>5976.99</v>
      </c>
      <c r="I14" s="187">
        <v>0</v>
      </c>
      <c r="J14" s="52">
        <v>6121.49</v>
      </c>
      <c r="K14" s="59">
        <f t="shared" si="0"/>
        <v>2.2789515740892963</v>
      </c>
      <c r="L14" s="59">
        <f t="shared" si="1"/>
        <v>102.41760484792512</v>
      </c>
    </row>
    <row r="15" spans="2:12" x14ac:dyDescent="0.25">
      <c r="B15" s="408" t="s">
        <v>67</v>
      </c>
      <c r="C15" s="400"/>
      <c r="D15" s="400"/>
      <c r="E15" s="400"/>
      <c r="F15" s="400"/>
      <c r="G15" s="51">
        <f>SUM(G9-G12)</f>
        <v>-9968.1500000001397</v>
      </c>
      <c r="H15" s="51">
        <f>SUM(H9-H12)</f>
        <v>4049</v>
      </c>
      <c r="I15" s="188">
        <f>SUM(I9-I12)</f>
        <v>0</v>
      </c>
      <c r="J15" s="172">
        <f>SUM(J9-J12)</f>
        <v>-1862.7399999999907</v>
      </c>
      <c r="K15" s="156">
        <f t="shared" si="0"/>
        <v>18.686917833298704</v>
      </c>
      <c r="L15" s="156">
        <f t="shared" si="1"/>
        <v>-46.004939491232172</v>
      </c>
    </row>
    <row r="16" spans="2:12" ht="18" x14ac:dyDescent="0.25">
      <c r="B16" s="38"/>
      <c r="C16" s="44"/>
      <c r="D16" s="44"/>
      <c r="E16" s="44"/>
      <c r="F16" s="44"/>
      <c r="G16" s="53"/>
      <c r="H16" s="44"/>
      <c r="I16" s="45"/>
      <c r="J16" s="45"/>
      <c r="K16" s="175"/>
      <c r="L16" s="175"/>
    </row>
    <row r="17" spans="2:23" ht="18" customHeight="1" x14ac:dyDescent="0.25">
      <c r="B17" s="395" t="s">
        <v>66</v>
      </c>
      <c r="C17" s="395"/>
      <c r="D17" s="395"/>
      <c r="E17" s="395"/>
      <c r="F17" s="395"/>
      <c r="G17" s="53"/>
      <c r="H17" s="44"/>
      <c r="I17" s="45"/>
      <c r="J17" s="45"/>
      <c r="K17" s="175"/>
      <c r="L17" s="175"/>
    </row>
    <row r="18" spans="2:23" ht="25.5" x14ac:dyDescent="0.25">
      <c r="B18" s="396" t="s">
        <v>6</v>
      </c>
      <c r="C18" s="396"/>
      <c r="D18" s="396"/>
      <c r="E18" s="396"/>
      <c r="F18" s="396"/>
      <c r="G18" s="54" t="s">
        <v>84</v>
      </c>
      <c r="H18" s="1" t="s">
        <v>211</v>
      </c>
      <c r="I18" s="1" t="s">
        <v>82</v>
      </c>
      <c r="J18" s="21" t="s">
        <v>85</v>
      </c>
      <c r="K18" s="176" t="s">
        <v>18</v>
      </c>
      <c r="L18" s="176" t="s">
        <v>49</v>
      </c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</row>
    <row r="19" spans="2:23" s="23" customFormat="1" ht="11.25" x14ac:dyDescent="0.2">
      <c r="B19" s="397">
        <v>1</v>
      </c>
      <c r="C19" s="397"/>
      <c r="D19" s="397"/>
      <c r="E19" s="397"/>
      <c r="F19" s="397"/>
      <c r="G19" s="55">
        <v>2</v>
      </c>
      <c r="H19" s="22">
        <v>3</v>
      </c>
      <c r="I19" s="22">
        <v>4</v>
      </c>
      <c r="J19" s="22">
        <v>5</v>
      </c>
      <c r="K19" s="177" t="s">
        <v>20</v>
      </c>
      <c r="L19" s="177" t="s">
        <v>212</v>
      </c>
    </row>
    <row r="20" spans="2:23" ht="15.75" customHeight="1" x14ac:dyDescent="0.25">
      <c r="B20" s="398" t="s">
        <v>55</v>
      </c>
      <c r="C20" s="398"/>
      <c r="D20" s="398"/>
      <c r="E20" s="398"/>
      <c r="F20" s="398"/>
      <c r="G20" s="52">
        <v>0</v>
      </c>
      <c r="H20" s="16">
        <v>0</v>
      </c>
      <c r="I20" s="150">
        <v>0</v>
      </c>
      <c r="J20" s="16">
        <v>0</v>
      </c>
      <c r="K20" s="178">
        <v>0</v>
      </c>
      <c r="L20" s="178">
        <v>0</v>
      </c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2:23" x14ac:dyDescent="0.25">
      <c r="B21" s="398" t="s">
        <v>56</v>
      </c>
      <c r="C21" s="402"/>
      <c r="D21" s="402"/>
      <c r="E21" s="402"/>
      <c r="F21" s="402"/>
      <c r="G21" s="52">
        <v>0</v>
      </c>
      <c r="H21" s="16">
        <v>0</v>
      </c>
      <c r="I21" s="150">
        <v>0</v>
      </c>
      <c r="J21" s="16">
        <v>0</v>
      </c>
      <c r="K21" s="178">
        <v>0</v>
      </c>
      <c r="L21" s="178">
        <v>0</v>
      </c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2:23" s="35" customFormat="1" ht="15" customHeight="1" x14ac:dyDescent="0.25">
      <c r="B22" s="418" t="s">
        <v>57</v>
      </c>
      <c r="C22" s="418"/>
      <c r="D22" s="418"/>
      <c r="E22" s="418"/>
      <c r="F22" s="418"/>
      <c r="G22" s="51">
        <v>0</v>
      </c>
      <c r="H22" s="17">
        <v>0</v>
      </c>
      <c r="I22" s="150">
        <v>0</v>
      </c>
      <c r="J22" s="17">
        <v>0</v>
      </c>
      <c r="K22" s="156">
        <v>0</v>
      </c>
      <c r="L22" s="156">
        <v>0</v>
      </c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2:23" s="35" customFormat="1" ht="15" customHeight="1" x14ac:dyDescent="0.25">
      <c r="B23" s="418" t="s">
        <v>59</v>
      </c>
      <c r="C23" s="418"/>
      <c r="D23" s="418"/>
      <c r="E23" s="418"/>
      <c r="F23" s="418"/>
      <c r="G23" s="51">
        <v>17844.55</v>
      </c>
      <c r="H23" s="156">
        <v>7876.37</v>
      </c>
      <c r="I23" s="149">
        <v>0</v>
      </c>
      <c r="J23" s="156">
        <v>7876.37</v>
      </c>
      <c r="K23" s="156">
        <f t="shared" ref="K23:K24" si="2">SUM(J23/G23)*100</f>
        <v>44.138798680829723</v>
      </c>
      <c r="L23" s="156">
        <f t="shared" ref="L23:L24" si="3">SUM(J23/H23)*100</f>
        <v>100</v>
      </c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2:23" x14ac:dyDescent="0.25">
      <c r="B24" s="408" t="s">
        <v>69</v>
      </c>
      <c r="C24" s="400"/>
      <c r="D24" s="400"/>
      <c r="E24" s="400"/>
      <c r="F24" s="400"/>
      <c r="G24" s="51">
        <v>7876.4</v>
      </c>
      <c r="H24" s="156">
        <f>SUM(H15+H23)</f>
        <v>11925.369999999999</v>
      </c>
      <c r="I24" s="149">
        <v>0</v>
      </c>
      <c r="J24" s="156">
        <f>SUM(J15+J23)</f>
        <v>6013.6300000000092</v>
      </c>
      <c r="K24" s="156">
        <f t="shared" si="2"/>
        <v>76.349982225382277</v>
      </c>
      <c r="L24" s="156">
        <f t="shared" si="3"/>
        <v>50.427198485246237</v>
      </c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2:23" ht="11.25" customHeight="1" x14ac:dyDescent="0.25">
      <c r="B25" s="46"/>
      <c r="C25" s="47"/>
      <c r="D25" s="47"/>
      <c r="E25" s="47"/>
      <c r="F25" s="47"/>
      <c r="G25" s="48"/>
      <c r="H25" s="48"/>
      <c r="I25" s="48"/>
      <c r="J25" s="48"/>
      <c r="K25" s="48"/>
      <c r="L25" s="35"/>
    </row>
    <row r="26" spans="2:23" ht="23.25" customHeight="1" x14ac:dyDescent="0.25">
      <c r="B26" s="417" t="s">
        <v>68</v>
      </c>
      <c r="C26" s="417"/>
      <c r="D26" s="417"/>
      <c r="E26" s="417"/>
      <c r="F26" s="417"/>
      <c r="G26" s="417"/>
      <c r="H26" s="417"/>
      <c r="I26" s="417"/>
      <c r="J26" s="417"/>
      <c r="K26" s="417"/>
      <c r="L26" s="417"/>
    </row>
    <row r="27" spans="2:23" ht="15.75" x14ac:dyDescent="0.25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</row>
    <row r="28" spans="2:23" x14ac:dyDescent="0.25">
      <c r="B28" s="414" t="s">
        <v>75</v>
      </c>
      <c r="C28" s="414"/>
      <c r="D28" s="414"/>
      <c r="E28" s="414"/>
      <c r="F28" s="414"/>
      <c r="G28" s="414"/>
      <c r="H28" s="414"/>
      <c r="I28" s="414"/>
      <c r="J28" s="414"/>
      <c r="K28" s="414"/>
      <c r="L28" s="414"/>
    </row>
    <row r="29" spans="2:23" x14ac:dyDescent="0.25">
      <c r="B29" s="414" t="s">
        <v>76</v>
      </c>
      <c r="C29" s="414"/>
      <c r="D29" s="414"/>
      <c r="E29" s="414"/>
      <c r="F29" s="414"/>
      <c r="G29" s="414"/>
      <c r="H29" s="414"/>
      <c r="I29" s="414"/>
      <c r="J29" s="414"/>
      <c r="K29" s="414"/>
      <c r="L29" s="414"/>
    </row>
    <row r="30" spans="2:23" ht="15" customHeight="1" x14ac:dyDescent="0.25">
      <c r="B30" s="414" t="s">
        <v>79</v>
      </c>
      <c r="C30" s="414"/>
      <c r="D30" s="414"/>
      <c r="E30" s="414"/>
      <c r="F30" s="414"/>
      <c r="G30" s="414"/>
      <c r="H30" s="414"/>
      <c r="I30" s="414"/>
      <c r="J30" s="414"/>
      <c r="K30" s="414"/>
      <c r="L30" s="414"/>
    </row>
    <row r="31" spans="2:23" ht="36.75" customHeight="1" x14ac:dyDescent="0.25">
      <c r="B31" s="414"/>
      <c r="C31" s="414"/>
      <c r="D31" s="414"/>
      <c r="E31" s="414"/>
      <c r="F31" s="414"/>
      <c r="G31" s="414"/>
      <c r="H31" s="414"/>
      <c r="I31" s="414"/>
      <c r="J31" s="414"/>
      <c r="K31" s="414"/>
      <c r="L31" s="414"/>
    </row>
    <row r="32" spans="2:23" x14ac:dyDescent="0.25">
      <c r="B32" s="416"/>
      <c r="C32" s="416"/>
      <c r="D32" s="416"/>
      <c r="E32" s="416"/>
      <c r="F32" s="416"/>
      <c r="G32" s="416"/>
      <c r="H32" s="416"/>
      <c r="I32" s="416"/>
      <c r="J32" s="416"/>
      <c r="K32" s="416"/>
    </row>
    <row r="33" spans="2:12" ht="15" customHeight="1" x14ac:dyDescent="0.25">
      <c r="B33" s="415" t="s">
        <v>80</v>
      </c>
      <c r="C33" s="415"/>
      <c r="D33" s="415"/>
      <c r="E33" s="415"/>
      <c r="F33" s="415"/>
      <c r="G33" s="415"/>
      <c r="H33" s="415"/>
      <c r="I33" s="415"/>
      <c r="J33" s="415"/>
      <c r="K33" s="415"/>
      <c r="L33" s="415"/>
    </row>
    <row r="34" spans="2:12" x14ac:dyDescent="0.25">
      <c r="B34" s="415"/>
      <c r="C34" s="415"/>
      <c r="D34" s="415"/>
      <c r="E34" s="415"/>
      <c r="F34" s="415"/>
      <c r="G34" s="415"/>
      <c r="H34" s="415"/>
      <c r="I34" s="415"/>
      <c r="J34" s="415"/>
      <c r="K34" s="415"/>
      <c r="L34" s="415"/>
    </row>
  </sheetData>
  <mergeCells count="29">
    <mergeCell ref="B17:F17"/>
    <mergeCell ref="B12:F12"/>
    <mergeCell ref="B28:L28"/>
    <mergeCell ref="B30:L31"/>
    <mergeCell ref="B33:L34"/>
    <mergeCell ref="B32:F32"/>
    <mergeCell ref="G32:K32"/>
    <mergeCell ref="B26:L26"/>
    <mergeCell ref="B22:F22"/>
    <mergeCell ref="B21:F21"/>
    <mergeCell ref="B23:F23"/>
    <mergeCell ref="B24:F24"/>
    <mergeCell ref="B29:L29"/>
    <mergeCell ref="B1:L1"/>
    <mergeCell ref="B6:F6"/>
    <mergeCell ref="B18:F18"/>
    <mergeCell ref="B19:F19"/>
    <mergeCell ref="B20:F20"/>
    <mergeCell ref="B8:F8"/>
    <mergeCell ref="B9:F9"/>
    <mergeCell ref="B10:F10"/>
    <mergeCell ref="B2:K2"/>
    <mergeCell ref="B7:F7"/>
    <mergeCell ref="B3:D3"/>
    <mergeCell ref="B4:K4"/>
    <mergeCell ref="B11:F11"/>
    <mergeCell ref="B15:F15"/>
    <mergeCell ref="B13:F13"/>
    <mergeCell ref="B14:F14"/>
  </mergeCells>
  <pageMargins left="0.7" right="0.7" top="0.75" bottom="0.75" header="0.3" footer="0.3"/>
  <pageSetup paperSize="9" scale="6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9"/>
  <sheetViews>
    <sheetView workbookViewId="0">
      <selection activeCell="H22" sqref="H22"/>
    </sheetView>
  </sheetViews>
  <sheetFormatPr defaultRowHeight="15" x14ac:dyDescent="0.25"/>
  <cols>
    <col min="2" max="2" width="45.140625" customWidth="1"/>
    <col min="3" max="3" width="20.28515625" customWidth="1"/>
  </cols>
  <sheetData>
    <row r="3" spans="2:3" ht="15.75" thickBot="1" x14ac:dyDescent="0.3"/>
    <row r="4" spans="2:3" x14ac:dyDescent="0.25">
      <c r="B4" s="388" t="s">
        <v>331</v>
      </c>
      <c r="C4" s="389" t="s">
        <v>333</v>
      </c>
    </row>
    <row r="5" spans="2:3" ht="15.75" thickBot="1" x14ac:dyDescent="0.3">
      <c r="B5" s="390" t="s">
        <v>332</v>
      </c>
      <c r="C5" s="391"/>
    </row>
    <row r="6" spans="2:3" x14ac:dyDescent="0.25">
      <c r="B6" s="392" t="s">
        <v>337</v>
      </c>
      <c r="C6" s="393"/>
    </row>
    <row r="7" spans="2:3" x14ac:dyDescent="0.25">
      <c r="B7" s="383" t="s">
        <v>334</v>
      </c>
      <c r="C7" s="384">
        <v>5192.7700000000004</v>
      </c>
    </row>
    <row r="8" spans="2:3" x14ac:dyDescent="0.25">
      <c r="B8" s="383" t="s">
        <v>335</v>
      </c>
      <c r="C8" s="386">
        <v>0</v>
      </c>
    </row>
    <row r="9" spans="2:3" ht="15.75" thickBot="1" x14ac:dyDescent="0.3">
      <c r="B9" s="385" t="s">
        <v>336</v>
      </c>
      <c r="C9" s="387">
        <v>0</v>
      </c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26"/>
  <sheetViews>
    <sheetView topLeftCell="A86" zoomScale="98" zoomScaleNormal="98" workbookViewId="0">
      <selection activeCell="P59" sqref="P59"/>
    </sheetView>
  </sheetViews>
  <sheetFormatPr defaultRowHeight="15" x14ac:dyDescent="0.25"/>
  <cols>
    <col min="2" max="2" width="7.42578125" style="67" bestFit="1" customWidth="1"/>
    <col min="3" max="3" width="8.42578125" bestFit="1" customWidth="1"/>
    <col min="4" max="4" width="5.42578125" bestFit="1" customWidth="1"/>
    <col min="5" max="5" width="5.42578125" customWidth="1"/>
    <col min="6" max="6" width="44.7109375" customWidth="1"/>
    <col min="7" max="7" width="25.28515625" customWidth="1"/>
    <col min="8" max="8" width="25.28515625" hidden="1" customWidth="1"/>
    <col min="9" max="11" width="25.28515625" customWidth="1"/>
    <col min="12" max="13" width="15.7109375" customWidth="1"/>
  </cols>
  <sheetData>
    <row r="1" spans="2:13" ht="18" customHeight="1" x14ac:dyDescent="0.25">
      <c r="B1" s="81"/>
      <c r="C1" s="2"/>
      <c r="D1" s="2"/>
      <c r="E1" s="15"/>
      <c r="F1" s="2"/>
      <c r="G1" s="2"/>
      <c r="H1" s="2"/>
      <c r="I1" s="2"/>
      <c r="J1" s="15"/>
      <c r="K1" s="2"/>
      <c r="L1" s="2"/>
    </row>
    <row r="2" spans="2:13" ht="15.75" customHeight="1" x14ac:dyDescent="0.25">
      <c r="B2" s="394" t="s">
        <v>11</v>
      </c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</row>
    <row r="3" spans="2:13" ht="18" x14ac:dyDescent="0.25">
      <c r="B3" s="82"/>
      <c r="C3" s="38"/>
      <c r="D3" s="38"/>
      <c r="E3" s="38"/>
      <c r="F3" s="38"/>
      <c r="G3" s="38"/>
      <c r="H3" s="38"/>
      <c r="I3" s="38"/>
      <c r="J3" s="38"/>
      <c r="K3" s="39"/>
      <c r="L3" s="39"/>
      <c r="M3" s="35"/>
    </row>
    <row r="4" spans="2:13" ht="18" customHeight="1" x14ac:dyDescent="0.25">
      <c r="B4" s="394" t="s">
        <v>65</v>
      </c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</row>
    <row r="5" spans="2:13" ht="18" x14ac:dyDescent="0.25">
      <c r="B5" s="82"/>
      <c r="C5" s="38"/>
      <c r="D5" s="38"/>
      <c r="E5" s="38"/>
      <c r="F5" s="38"/>
      <c r="G5" s="38"/>
      <c r="H5" s="38"/>
      <c r="I5" s="38"/>
      <c r="J5" s="38"/>
      <c r="K5" s="39"/>
      <c r="L5" s="39"/>
      <c r="M5" s="35"/>
    </row>
    <row r="6" spans="2:13" ht="15.75" customHeight="1" x14ac:dyDescent="0.25">
      <c r="B6" s="394" t="s">
        <v>19</v>
      </c>
      <c r="C6" s="394"/>
      <c r="D6" s="394"/>
      <c r="E6" s="394"/>
      <c r="F6" s="394"/>
      <c r="G6" s="394"/>
      <c r="H6" s="394"/>
      <c r="I6" s="394"/>
      <c r="J6" s="394"/>
      <c r="K6" s="394"/>
      <c r="L6" s="394"/>
      <c r="M6" s="394"/>
    </row>
    <row r="7" spans="2:13" ht="18" x14ac:dyDescent="0.25">
      <c r="B7" s="82"/>
      <c r="C7" s="38"/>
      <c r="D7" s="38"/>
      <c r="E7" s="38"/>
      <c r="F7" s="38"/>
      <c r="G7" s="38"/>
      <c r="H7" s="38"/>
      <c r="I7" s="38"/>
      <c r="J7" s="38"/>
      <c r="K7" s="39"/>
      <c r="L7" s="39"/>
      <c r="M7" s="35"/>
    </row>
    <row r="8" spans="2:13" ht="32.25" customHeight="1" x14ac:dyDescent="0.25">
      <c r="B8" s="419" t="s">
        <v>6</v>
      </c>
      <c r="C8" s="420"/>
      <c r="D8" s="420"/>
      <c r="E8" s="420"/>
      <c r="F8" s="421"/>
      <c r="G8" s="31" t="s">
        <v>84</v>
      </c>
      <c r="H8" s="31" t="s">
        <v>211</v>
      </c>
      <c r="I8" s="31" t="s">
        <v>211</v>
      </c>
      <c r="J8" s="193" t="s">
        <v>82</v>
      </c>
      <c r="K8" s="31" t="s">
        <v>213</v>
      </c>
      <c r="L8" s="31" t="s">
        <v>18</v>
      </c>
      <c r="M8" s="31" t="s">
        <v>49</v>
      </c>
    </row>
    <row r="9" spans="2:13" s="23" customFormat="1" ht="11.25" x14ac:dyDescent="0.2">
      <c r="B9" s="422">
        <v>1</v>
      </c>
      <c r="C9" s="423"/>
      <c r="D9" s="423"/>
      <c r="E9" s="423"/>
      <c r="F9" s="424"/>
      <c r="G9" s="32">
        <v>2</v>
      </c>
      <c r="H9" s="32">
        <v>3</v>
      </c>
      <c r="I9" s="32">
        <v>3</v>
      </c>
      <c r="J9" s="194">
        <v>4</v>
      </c>
      <c r="K9" s="32">
        <v>5</v>
      </c>
      <c r="L9" s="32" t="s">
        <v>20</v>
      </c>
      <c r="M9" s="32" t="s">
        <v>212</v>
      </c>
    </row>
    <row r="10" spans="2:13" x14ac:dyDescent="0.25">
      <c r="B10" s="6"/>
      <c r="C10" s="6"/>
      <c r="D10" s="6"/>
      <c r="E10" s="6"/>
      <c r="F10" s="6" t="s">
        <v>50</v>
      </c>
      <c r="G10" s="56"/>
      <c r="H10" s="56"/>
      <c r="I10" s="56"/>
      <c r="J10" s="189"/>
      <c r="K10" s="90"/>
      <c r="L10" s="90"/>
      <c r="M10" s="90"/>
    </row>
    <row r="11" spans="2:13" s="69" customFormat="1" ht="15.75" customHeight="1" x14ac:dyDescent="0.25">
      <c r="B11" s="6">
        <v>6</v>
      </c>
      <c r="C11" s="6"/>
      <c r="D11" s="6"/>
      <c r="E11" s="6"/>
      <c r="F11" s="6" t="s">
        <v>2</v>
      </c>
      <c r="G11" s="59">
        <f>SUM(G12+G20+G23+G26+G32+G36)</f>
        <v>1170115.4030000002</v>
      </c>
      <c r="H11" s="59">
        <v>924395.97</v>
      </c>
      <c r="I11" s="59">
        <f>SUM(I12+I20+I23+I26+I32+I36)</f>
        <v>924395.97000000009</v>
      </c>
      <c r="J11" s="149"/>
      <c r="K11" s="155">
        <f>SUM(K12+K20+K23+K26+K32+K36)</f>
        <v>1026890.77</v>
      </c>
      <c r="L11" s="155">
        <f>SUM(K11/G11)*100</f>
        <v>87.759785690129917</v>
      </c>
      <c r="M11" s="155">
        <f>SUM(K11/I11)*100</f>
        <v>111.08775928566628</v>
      </c>
    </row>
    <row r="12" spans="2:13" ht="25.5" x14ac:dyDescent="0.25">
      <c r="B12" s="6"/>
      <c r="C12" s="6">
        <v>63</v>
      </c>
      <c r="D12" s="11"/>
      <c r="E12" s="11"/>
      <c r="F12" s="65" t="s">
        <v>22</v>
      </c>
      <c r="G12" s="59">
        <f>SUM(G13+G15+G17)</f>
        <v>762727.39</v>
      </c>
      <c r="H12" s="59">
        <f>SUM(H13+H15+H17)</f>
        <v>1036610.3</v>
      </c>
      <c r="I12" s="59">
        <f>SUM(I13+I15+I17)</f>
        <v>817683.74000000011</v>
      </c>
      <c r="J12" s="149"/>
      <c r="K12" s="155">
        <f>SUM(K13+K15+K17)</f>
        <v>882306.25</v>
      </c>
      <c r="L12" s="155">
        <f t="shared" ref="L12:L44" si="0">SUM(K12/G12)*100</f>
        <v>115.67779806622652</v>
      </c>
      <c r="M12" s="155">
        <f t="shared" ref="M12:M44" si="1">SUM(K12/I12)*100</f>
        <v>107.90311789739147</v>
      </c>
    </row>
    <row r="13" spans="2:13" x14ac:dyDescent="0.25">
      <c r="B13" s="7"/>
      <c r="C13" s="7"/>
      <c r="D13" s="7">
        <v>632</v>
      </c>
      <c r="E13" s="7"/>
      <c r="F13" s="7" t="s">
        <v>86</v>
      </c>
      <c r="G13" s="56">
        <f>SUM(G14)</f>
        <v>914.58</v>
      </c>
      <c r="H13" s="56">
        <f>SUM(H14)</f>
        <v>1000</v>
      </c>
      <c r="I13" s="56">
        <f>SUM(I14)</f>
        <v>1000</v>
      </c>
      <c r="J13" s="189"/>
      <c r="K13" s="90">
        <f>SUM(K14)</f>
        <v>2095.7199999999998</v>
      </c>
      <c r="L13" s="155">
        <f t="shared" si="0"/>
        <v>229.14561875396356</v>
      </c>
      <c r="M13" s="155">
        <f t="shared" si="1"/>
        <v>209.57199999999995</v>
      </c>
    </row>
    <row r="14" spans="2:13" x14ac:dyDescent="0.25">
      <c r="B14" s="7"/>
      <c r="C14" s="7"/>
      <c r="D14" s="7"/>
      <c r="E14" s="7">
        <v>6321</v>
      </c>
      <c r="F14" s="61" t="s">
        <v>90</v>
      </c>
      <c r="G14" s="56">
        <v>914.58</v>
      </c>
      <c r="H14" s="56">
        <v>1000</v>
      </c>
      <c r="I14" s="56">
        <v>1000</v>
      </c>
      <c r="J14" s="189"/>
      <c r="K14" s="90">
        <v>2095.7199999999998</v>
      </c>
      <c r="L14" s="155">
        <f t="shared" si="0"/>
        <v>229.14561875396356</v>
      </c>
      <c r="M14" s="155">
        <f t="shared" si="1"/>
        <v>209.57199999999995</v>
      </c>
    </row>
    <row r="15" spans="2:13" x14ac:dyDescent="0.25">
      <c r="B15" s="7"/>
      <c r="C15" s="7"/>
      <c r="D15" s="7">
        <v>634</v>
      </c>
      <c r="E15" s="7"/>
      <c r="F15" s="7" t="s">
        <v>87</v>
      </c>
      <c r="G15" s="56">
        <f>SUM(G16)</f>
        <v>2047.66</v>
      </c>
      <c r="H15" s="56">
        <f>SUM(H16)</f>
        <v>2500</v>
      </c>
      <c r="I15" s="56">
        <f>SUM(I16)</f>
        <v>17531.650000000001</v>
      </c>
      <c r="J15" s="189"/>
      <c r="K15" s="90">
        <f>SUM(K16)</f>
        <v>2010</v>
      </c>
      <c r="L15" s="155">
        <f t="shared" si="0"/>
        <v>98.160827481124784</v>
      </c>
      <c r="M15" s="155">
        <f t="shared" si="1"/>
        <v>11.464979052171358</v>
      </c>
    </row>
    <row r="16" spans="2:13" x14ac:dyDescent="0.25">
      <c r="B16" s="7"/>
      <c r="C16" s="7"/>
      <c r="D16" s="7"/>
      <c r="E16" s="7">
        <v>6341</v>
      </c>
      <c r="F16" s="60" t="s">
        <v>89</v>
      </c>
      <c r="G16" s="56">
        <v>2047.66</v>
      </c>
      <c r="H16" s="56">
        <v>2500</v>
      </c>
      <c r="I16" s="56">
        <v>17531.650000000001</v>
      </c>
      <c r="J16" s="189"/>
      <c r="K16" s="90">
        <v>2010</v>
      </c>
      <c r="L16" s="155">
        <f t="shared" si="0"/>
        <v>98.160827481124784</v>
      </c>
      <c r="M16" s="155">
        <f t="shared" si="1"/>
        <v>11.464979052171358</v>
      </c>
    </row>
    <row r="17" spans="2:13" x14ac:dyDescent="0.25">
      <c r="B17" s="7"/>
      <c r="C17" s="7"/>
      <c r="D17" s="7">
        <v>636</v>
      </c>
      <c r="E17" s="7"/>
      <c r="F17" s="7"/>
      <c r="G17" s="56">
        <f>SUM(G18:G19)</f>
        <v>759765.15</v>
      </c>
      <c r="H17" s="56">
        <f>SUM(H18:H19)</f>
        <v>1033110.3</v>
      </c>
      <c r="I17" s="56">
        <f>SUM(I18:I19)</f>
        <v>799152.09000000008</v>
      </c>
      <c r="J17" s="189"/>
      <c r="K17" s="90">
        <f>SUM(K18:K19)</f>
        <v>878200.53</v>
      </c>
      <c r="L17" s="155">
        <f t="shared" si="0"/>
        <v>115.58841965836417</v>
      </c>
      <c r="M17" s="155">
        <f t="shared" si="1"/>
        <v>109.89153891845542</v>
      </c>
    </row>
    <row r="18" spans="2:13" ht="25.5" x14ac:dyDescent="0.25">
      <c r="B18" s="7"/>
      <c r="C18" s="7"/>
      <c r="D18" s="7"/>
      <c r="E18" s="7">
        <v>6361</v>
      </c>
      <c r="F18" s="58" t="s">
        <v>88</v>
      </c>
      <c r="G18" s="56">
        <v>754488.05</v>
      </c>
      <c r="H18" s="56">
        <v>1028110.3</v>
      </c>
      <c r="I18" s="56">
        <v>784634.53</v>
      </c>
      <c r="J18" s="189"/>
      <c r="K18" s="90">
        <v>877801.14</v>
      </c>
      <c r="L18" s="155">
        <f t="shared" si="0"/>
        <v>116.34394209424524</v>
      </c>
      <c r="M18" s="155">
        <f t="shared" si="1"/>
        <v>111.87388604985304</v>
      </c>
    </row>
    <row r="19" spans="2:13" ht="25.5" x14ac:dyDescent="0.25">
      <c r="B19" s="7"/>
      <c r="C19" s="7"/>
      <c r="D19" s="7"/>
      <c r="E19" s="7">
        <v>6362</v>
      </c>
      <c r="F19" s="62" t="s">
        <v>91</v>
      </c>
      <c r="G19" s="56">
        <v>5277.1</v>
      </c>
      <c r="H19" s="56">
        <v>5000</v>
      </c>
      <c r="I19" s="56">
        <v>14517.56</v>
      </c>
      <c r="J19" s="189"/>
      <c r="K19" s="90">
        <v>399.39</v>
      </c>
      <c r="L19" s="155">
        <f t="shared" si="0"/>
        <v>7.5683614106232593</v>
      </c>
      <c r="M19" s="155">
        <f t="shared" si="1"/>
        <v>2.7510821377697079</v>
      </c>
    </row>
    <row r="20" spans="2:13" x14ac:dyDescent="0.25">
      <c r="B20" s="7"/>
      <c r="C20" s="20">
        <v>64</v>
      </c>
      <c r="D20" s="7"/>
      <c r="E20" s="7"/>
      <c r="F20" s="63" t="s">
        <v>92</v>
      </c>
      <c r="G20" s="59">
        <f t="shared" ref="G20:I21" si="2">SUM(G21)</f>
        <v>1.54</v>
      </c>
      <c r="H20" s="59">
        <f t="shared" si="2"/>
        <v>0</v>
      </c>
      <c r="I20" s="59">
        <f t="shared" si="2"/>
        <v>0</v>
      </c>
      <c r="J20" s="149"/>
      <c r="K20" s="155">
        <f>SUM(K21)</f>
        <v>0</v>
      </c>
      <c r="L20" s="155">
        <f t="shared" si="0"/>
        <v>0</v>
      </c>
      <c r="M20" s="155">
        <v>0</v>
      </c>
    </row>
    <row r="21" spans="2:13" x14ac:dyDescent="0.25">
      <c r="B21" s="7"/>
      <c r="C21" s="7"/>
      <c r="D21" s="7">
        <v>641</v>
      </c>
      <c r="E21" s="7"/>
      <c r="F21" s="64" t="s">
        <v>93</v>
      </c>
      <c r="G21" s="56">
        <f t="shared" si="2"/>
        <v>1.54</v>
      </c>
      <c r="H21" s="56">
        <f t="shared" si="2"/>
        <v>0</v>
      </c>
      <c r="I21" s="56">
        <f t="shared" si="2"/>
        <v>0</v>
      </c>
      <c r="J21" s="189"/>
      <c r="K21" s="90">
        <f>SUM(K22)</f>
        <v>0</v>
      </c>
      <c r="L21" s="155">
        <f t="shared" si="0"/>
        <v>0</v>
      </c>
      <c r="M21" s="155">
        <v>0</v>
      </c>
    </row>
    <row r="22" spans="2:13" x14ac:dyDescent="0.25">
      <c r="B22" s="7"/>
      <c r="C22" s="7"/>
      <c r="D22" s="7"/>
      <c r="E22" s="7">
        <v>6413</v>
      </c>
      <c r="F22" s="66" t="s">
        <v>94</v>
      </c>
      <c r="G22" s="56">
        <v>1.54</v>
      </c>
      <c r="H22" s="56">
        <v>0</v>
      </c>
      <c r="I22" s="56">
        <v>0</v>
      </c>
      <c r="J22" s="189"/>
      <c r="K22" s="90">
        <v>0</v>
      </c>
      <c r="L22" s="155">
        <f t="shared" si="0"/>
        <v>0</v>
      </c>
      <c r="M22" s="155">
        <v>0</v>
      </c>
    </row>
    <row r="23" spans="2:13" ht="25.5" x14ac:dyDescent="0.25">
      <c r="B23" s="7"/>
      <c r="C23" s="20">
        <v>65</v>
      </c>
      <c r="D23" s="7"/>
      <c r="E23" s="7"/>
      <c r="F23" s="68" t="s">
        <v>95</v>
      </c>
      <c r="G23" s="59">
        <f t="shared" ref="G23:I24" si="3">SUM(G24)</f>
        <v>4330</v>
      </c>
      <c r="H23" s="59">
        <f t="shared" si="3"/>
        <v>2800.45</v>
      </c>
      <c r="I23" s="59">
        <f t="shared" si="3"/>
        <v>642.55999999999995</v>
      </c>
      <c r="J23" s="149"/>
      <c r="K23" s="155">
        <f>SUM(K24)</f>
        <v>11567.78</v>
      </c>
      <c r="L23" s="155">
        <f t="shared" si="0"/>
        <v>267.15427251732103</v>
      </c>
      <c r="M23" s="155">
        <f t="shared" si="1"/>
        <v>1800.2645667330678</v>
      </c>
    </row>
    <row r="24" spans="2:13" x14ac:dyDescent="0.25">
      <c r="B24" s="7"/>
      <c r="C24" s="20"/>
      <c r="D24" s="7">
        <v>652</v>
      </c>
      <c r="E24" s="7"/>
      <c r="F24" s="73" t="s">
        <v>96</v>
      </c>
      <c r="G24" s="56">
        <f t="shared" si="3"/>
        <v>4330</v>
      </c>
      <c r="H24" s="56">
        <f t="shared" si="3"/>
        <v>2800.45</v>
      </c>
      <c r="I24" s="56">
        <f t="shared" si="3"/>
        <v>642.55999999999995</v>
      </c>
      <c r="J24" s="189"/>
      <c r="K24" s="90">
        <f>SUM(K25)</f>
        <v>11567.78</v>
      </c>
      <c r="L24" s="155">
        <f t="shared" si="0"/>
        <v>267.15427251732103</v>
      </c>
      <c r="M24" s="155">
        <f t="shared" si="1"/>
        <v>1800.2645667330678</v>
      </c>
    </row>
    <row r="25" spans="2:13" x14ac:dyDescent="0.25">
      <c r="B25" s="7"/>
      <c r="C25" s="20"/>
      <c r="D25" s="7"/>
      <c r="E25" s="7">
        <v>6526</v>
      </c>
      <c r="F25" s="73" t="s">
        <v>97</v>
      </c>
      <c r="G25" s="56">
        <v>4330</v>
      </c>
      <c r="H25" s="56">
        <v>2800.45</v>
      </c>
      <c r="I25" s="56">
        <v>642.55999999999995</v>
      </c>
      <c r="J25" s="189"/>
      <c r="K25" s="90">
        <v>11567.78</v>
      </c>
      <c r="L25" s="155">
        <f t="shared" si="0"/>
        <v>267.15427251732103</v>
      </c>
      <c r="M25" s="155">
        <f t="shared" si="1"/>
        <v>1800.2645667330678</v>
      </c>
    </row>
    <row r="26" spans="2:13" ht="38.25" x14ac:dyDescent="0.25">
      <c r="B26" s="7"/>
      <c r="C26" s="20">
        <v>66</v>
      </c>
      <c r="D26" s="8"/>
      <c r="E26" s="8"/>
      <c r="F26" s="74" t="s">
        <v>98</v>
      </c>
      <c r="G26" s="59">
        <f>SUM(G27+G29)</f>
        <v>249656.65299999999</v>
      </c>
      <c r="H26" s="59">
        <f>SUM(H27+H29)</f>
        <v>5690.65</v>
      </c>
      <c r="I26" s="59">
        <f>SUM(I27)</f>
        <v>6226.45</v>
      </c>
      <c r="J26" s="149"/>
      <c r="K26" s="155">
        <f>SUM(K27+K29)</f>
        <v>31840.7</v>
      </c>
      <c r="L26" s="155">
        <f t="shared" si="0"/>
        <v>12.753795910257598</v>
      </c>
      <c r="M26" s="155">
        <f t="shared" si="1"/>
        <v>511.37807257747198</v>
      </c>
    </row>
    <row r="27" spans="2:13" x14ac:dyDescent="0.25">
      <c r="B27" s="7"/>
      <c r="C27" s="20"/>
      <c r="D27" s="8">
        <v>661</v>
      </c>
      <c r="E27" s="8"/>
      <c r="F27" s="75" t="s">
        <v>23</v>
      </c>
      <c r="G27" s="56">
        <f>SUM(G28)</f>
        <v>5180.7730000000001</v>
      </c>
      <c r="H27" s="56">
        <f>SUM(H28)</f>
        <v>5690.65</v>
      </c>
      <c r="I27" s="56">
        <f>SUM(I28)</f>
        <v>6226.45</v>
      </c>
      <c r="J27" s="189"/>
      <c r="K27" s="90">
        <f>SUM(K28)</f>
        <v>6226.45</v>
      </c>
      <c r="L27" s="155">
        <f t="shared" si="0"/>
        <v>120.18380268735957</v>
      </c>
      <c r="M27" s="155">
        <f t="shared" si="1"/>
        <v>100</v>
      </c>
    </row>
    <row r="28" spans="2:13" x14ac:dyDescent="0.25">
      <c r="B28" s="7"/>
      <c r="C28" s="20"/>
      <c r="D28" s="8"/>
      <c r="E28" s="8">
        <v>6615</v>
      </c>
      <c r="F28" s="75" t="s">
        <v>99</v>
      </c>
      <c r="G28" s="56">
        <v>5180.7730000000001</v>
      </c>
      <c r="H28" s="56">
        <v>5690.65</v>
      </c>
      <c r="I28" s="56">
        <v>6226.45</v>
      </c>
      <c r="J28" s="189"/>
      <c r="K28" s="90">
        <v>6226.45</v>
      </c>
      <c r="L28" s="155">
        <f t="shared" si="0"/>
        <v>120.18380268735957</v>
      </c>
      <c r="M28" s="155">
        <f t="shared" si="1"/>
        <v>100</v>
      </c>
    </row>
    <row r="29" spans="2:13" ht="25.5" x14ac:dyDescent="0.25">
      <c r="B29" s="7"/>
      <c r="C29" s="20"/>
      <c r="D29" s="8">
        <v>663</v>
      </c>
      <c r="E29" s="8"/>
      <c r="F29" s="76" t="s">
        <v>100</v>
      </c>
      <c r="G29" s="56">
        <f>SUM(G31)</f>
        <v>244475.88</v>
      </c>
      <c r="H29" s="56">
        <f>SUM(H31)</f>
        <v>0</v>
      </c>
      <c r="I29" s="56">
        <f>SUM(I31)</f>
        <v>0</v>
      </c>
      <c r="J29" s="189"/>
      <c r="K29" s="90">
        <f>SUM(K30:K31)</f>
        <v>25614.25</v>
      </c>
      <c r="L29" s="155">
        <f t="shared" si="0"/>
        <v>10.47720944904667</v>
      </c>
      <c r="M29" s="155">
        <v>0</v>
      </c>
    </row>
    <row r="30" spans="2:13" x14ac:dyDescent="0.25">
      <c r="B30" s="7"/>
      <c r="C30" s="20"/>
      <c r="D30" s="8"/>
      <c r="E30" s="8">
        <v>6631</v>
      </c>
      <c r="F30" s="86" t="s">
        <v>203</v>
      </c>
      <c r="G30" s="56">
        <v>0</v>
      </c>
      <c r="H30" s="56">
        <v>0</v>
      </c>
      <c r="I30" s="56">
        <v>0</v>
      </c>
      <c r="J30" s="189"/>
      <c r="K30" s="90">
        <v>12233.74</v>
      </c>
      <c r="L30" s="155">
        <v>0</v>
      </c>
      <c r="M30" s="155">
        <v>0</v>
      </c>
    </row>
    <row r="31" spans="2:13" x14ac:dyDescent="0.25">
      <c r="B31" s="7"/>
      <c r="C31" s="20"/>
      <c r="D31" s="8"/>
      <c r="E31" s="8">
        <v>6632</v>
      </c>
      <c r="F31" s="77" t="s">
        <v>101</v>
      </c>
      <c r="G31" s="56">
        <v>244475.88</v>
      </c>
      <c r="H31" s="56">
        <v>0</v>
      </c>
      <c r="I31" s="56">
        <v>0</v>
      </c>
      <c r="J31" s="189"/>
      <c r="K31" s="90">
        <v>13380.51</v>
      </c>
      <c r="L31" s="155">
        <f t="shared" si="0"/>
        <v>5.4731411540475889</v>
      </c>
      <c r="M31" s="155">
        <v>0</v>
      </c>
    </row>
    <row r="32" spans="2:13" ht="25.5" x14ac:dyDescent="0.25">
      <c r="B32" s="7"/>
      <c r="C32" s="20">
        <v>67</v>
      </c>
      <c r="D32" s="8"/>
      <c r="E32" s="8"/>
      <c r="F32" s="78" t="s">
        <v>102</v>
      </c>
      <c r="G32" s="59">
        <f>SUM(G33)</f>
        <v>152953.78</v>
      </c>
      <c r="H32" s="59">
        <f>SUM(H33)</f>
        <v>104195.42</v>
      </c>
      <c r="I32" s="59">
        <f>SUM(I33)</f>
        <v>99843.22</v>
      </c>
      <c r="J32" s="149"/>
      <c r="K32" s="155">
        <f>SUM(K33)</f>
        <v>101176.04</v>
      </c>
      <c r="L32" s="155">
        <f t="shared" si="0"/>
        <v>66.148113502000399</v>
      </c>
      <c r="M32" s="155">
        <f t="shared" si="1"/>
        <v>101.33491287640763</v>
      </c>
    </row>
    <row r="33" spans="2:14" ht="25.5" x14ac:dyDescent="0.25">
      <c r="B33" s="7"/>
      <c r="C33" s="20"/>
      <c r="D33" s="8">
        <v>671</v>
      </c>
      <c r="E33" s="8"/>
      <c r="F33" s="79" t="s">
        <v>103</v>
      </c>
      <c r="G33" s="56">
        <f>SUM(G34:G35)</f>
        <v>152953.78</v>
      </c>
      <c r="H33" s="56">
        <f>SUM(H34+H35)</f>
        <v>104195.42</v>
      </c>
      <c r="I33" s="56">
        <f>SUM(I34:I35)</f>
        <v>99843.22</v>
      </c>
      <c r="J33" s="189"/>
      <c r="K33" s="90">
        <f>SUM(K34:K35)</f>
        <v>101176.04</v>
      </c>
      <c r="L33" s="155">
        <f t="shared" si="0"/>
        <v>66.148113502000399</v>
      </c>
      <c r="M33" s="155">
        <f t="shared" si="1"/>
        <v>101.33491287640763</v>
      </c>
    </row>
    <row r="34" spans="2:14" ht="25.5" x14ac:dyDescent="0.25">
      <c r="B34" s="7"/>
      <c r="C34" s="20"/>
      <c r="D34" s="8"/>
      <c r="E34" s="8">
        <v>6711</v>
      </c>
      <c r="F34" s="79" t="s">
        <v>104</v>
      </c>
      <c r="G34" s="56">
        <v>129847.71</v>
      </c>
      <c r="H34" s="56">
        <v>104195.42</v>
      </c>
      <c r="I34" s="56">
        <v>99843.22</v>
      </c>
      <c r="J34" s="189"/>
      <c r="K34" s="90">
        <v>99454.39</v>
      </c>
      <c r="L34" s="155">
        <f t="shared" si="0"/>
        <v>76.593102797115179</v>
      </c>
      <c r="M34" s="155">
        <f t="shared" si="1"/>
        <v>99.610559435082322</v>
      </c>
    </row>
    <row r="35" spans="2:14" ht="25.5" x14ac:dyDescent="0.25">
      <c r="B35" s="7"/>
      <c r="C35" s="20"/>
      <c r="D35" s="8"/>
      <c r="E35" s="8">
        <v>6712</v>
      </c>
      <c r="F35" s="80" t="s">
        <v>105</v>
      </c>
      <c r="G35" s="56">
        <v>23106.07</v>
      </c>
      <c r="H35" s="56">
        <v>0</v>
      </c>
      <c r="I35" s="56">
        <v>0</v>
      </c>
      <c r="J35" s="189"/>
      <c r="K35" s="90">
        <v>1721.65</v>
      </c>
      <c r="L35" s="155">
        <f t="shared" si="0"/>
        <v>7.4510723805476227</v>
      </c>
      <c r="M35" s="155">
        <v>0</v>
      </c>
    </row>
    <row r="36" spans="2:14" s="69" customFormat="1" x14ac:dyDescent="0.25">
      <c r="B36" s="20"/>
      <c r="C36" s="20">
        <v>68</v>
      </c>
      <c r="D36" s="72"/>
      <c r="E36" s="72"/>
      <c r="F36" s="84" t="s">
        <v>106</v>
      </c>
      <c r="G36" s="59">
        <f t="shared" ref="G36:I37" si="4">SUM(G37)</f>
        <v>446.04</v>
      </c>
      <c r="H36" s="59">
        <f t="shared" si="4"/>
        <v>0</v>
      </c>
      <c r="I36" s="59">
        <f t="shared" si="4"/>
        <v>0</v>
      </c>
      <c r="J36" s="149"/>
      <c r="K36" s="155">
        <f>SUM(K37)</f>
        <v>0</v>
      </c>
      <c r="L36" s="155">
        <f t="shared" si="0"/>
        <v>0</v>
      </c>
      <c r="M36" s="155">
        <v>0</v>
      </c>
    </row>
    <row r="37" spans="2:14" x14ac:dyDescent="0.25">
      <c r="B37" s="7"/>
      <c r="C37" s="7"/>
      <c r="D37" s="8">
        <v>683</v>
      </c>
      <c r="E37" s="8"/>
      <c r="F37" s="85" t="s">
        <v>107</v>
      </c>
      <c r="G37" s="56">
        <f t="shared" si="4"/>
        <v>446.04</v>
      </c>
      <c r="H37" s="56">
        <f t="shared" si="4"/>
        <v>0</v>
      </c>
      <c r="I37" s="56">
        <f t="shared" si="4"/>
        <v>0</v>
      </c>
      <c r="J37" s="189"/>
      <c r="K37" s="90">
        <f>SUM(K38)</f>
        <v>0</v>
      </c>
      <c r="L37" s="155">
        <f t="shared" si="0"/>
        <v>0</v>
      </c>
      <c r="M37" s="155">
        <v>0</v>
      </c>
    </row>
    <row r="38" spans="2:14" x14ac:dyDescent="0.25">
      <c r="B38" s="7"/>
      <c r="C38" s="7"/>
      <c r="D38" s="7"/>
      <c r="E38" s="7">
        <v>6831</v>
      </c>
      <c r="F38" s="86" t="s">
        <v>107</v>
      </c>
      <c r="G38" s="56">
        <v>446.04</v>
      </c>
      <c r="H38" s="56">
        <v>0</v>
      </c>
      <c r="I38" s="56">
        <v>0</v>
      </c>
      <c r="J38" s="189"/>
      <c r="K38" s="90">
        <v>0</v>
      </c>
      <c r="L38" s="155">
        <f t="shared" si="0"/>
        <v>0</v>
      </c>
      <c r="M38" s="155">
        <v>0</v>
      </c>
    </row>
    <row r="39" spans="2:14" ht="15.75" customHeight="1" x14ac:dyDescent="0.25">
      <c r="B39" s="83"/>
      <c r="C39" s="35"/>
      <c r="D39" s="35"/>
      <c r="E39" s="35"/>
      <c r="F39" s="35"/>
      <c r="G39" s="57"/>
      <c r="H39" s="57"/>
      <c r="I39" s="57"/>
      <c r="J39" s="190"/>
      <c r="K39" s="57"/>
      <c r="L39" s="198"/>
      <c r="M39" s="198"/>
    </row>
    <row r="40" spans="2:14" ht="6.75" hidden="1" customHeight="1" x14ac:dyDescent="0.25">
      <c r="B40" s="83"/>
      <c r="C40" s="35"/>
      <c r="D40" s="35"/>
      <c r="E40" s="35"/>
      <c r="F40" s="179"/>
      <c r="G40" s="57"/>
      <c r="H40" s="57"/>
      <c r="I40" s="57"/>
      <c r="J40" s="190"/>
      <c r="K40" s="57"/>
      <c r="L40" s="197" t="e">
        <f t="shared" si="0"/>
        <v>#DIV/0!</v>
      </c>
      <c r="M40" s="197" t="e">
        <f t="shared" si="1"/>
        <v>#DIV/0!</v>
      </c>
    </row>
    <row r="41" spans="2:14" s="69" customFormat="1" ht="15.75" customHeight="1" x14ac:dyDescent="0.25">
      <c r="B41" s="180"/>
      <c r="C41" s="180">
        <v>92</v>
      </c>
      <c r="D41" s="181"/>
      <c r="E41" s="181"/>
      <c r="F41" s="142" t="s">
        <v>205</v>
      </c>
      <c r="G41" s="182">
        <f t="shared" ref="G41:K42" si="5">SUM(G42)</f>
        <v>17844.55</v>
      </c>
      <c r="H41" s="182">
        <f t="shared" si="5"/>
        <v>7876.37</v>
      </c>
      <c r="I41" s="182">
        <f t="shared" si="5"/>
        <v>0</v>
      </c>
      <c r="J41" s="191"/>
      <c r="K41" s="182">
        <f t="shared" si="5"/>
        <v>7876.37</v>
      </c>
      <c r="L41" s="155">
        <f t="shared" si="0"/>
        <v>44.138798680829723</v>
      </c>
      <c r="M41" s="155">
        <v>0</v>
      </c>
    </row>
    <row r="42" spans="2:14" ht="15.75" customHeight="1" x14ac:dyDescent="0.25">
      <c r="B42" s="183"/>
      <c r="C42" s="184"/>
      <c r="D42" s="183">
        <v>922</v>
      </c>
      <c r="E42" s="184"/>
      <c r="F42" s="141" t="s">
        <v>206</v>
      </c>
      <c r="G42" s="185">
        <f t="shared" si="5"/>
        <v>17844.55</v>
      </c>
      <c r="H42" s="185">
        <f t="shared" si="5"/>
        <v>7876.37</v>
      </c>
      <c r="I42" s="185">
        <f t="shared" si="5"/>
        <v>0</v>
      </c>
      <c r="J42" s="192"/>
      <c r="K42" s="185">
        <f t="shared" si="5"/>
        <v>7876.37</v>
      </c>
      <c r="L42" s="155">
        <f t="shared" si="0"/>
        <v>44.138798680829723</v>
      </c>
      <c r="M42" s="155">
        <v>0</v>
      </c>
    </row>
    <row r="43" spans="2:14" ht="15.75" customHeight="1" x14ac:dyDescent="0.25">
      <c r="B43" s="183"/>
      <c r="C43" s="184"/>
      <c r="D43" s="184"/>
      <c r="E43" s="184">
        <v>9221</v>
      </c>
      <c r="F43" s="141" t="s">
        <v>207</v>
      </c>
      <c r="G43" s="185">
        <v>17844.55</v>
      </c>
      <c r="H43" s="185">
        <f>SUM(SAŽETAK!H23)</f>
        <v>7876.37</v>
      </c>
      <c r="I43" s="185">
        <f>SUM(SAŽETAK!I23)</f>
        <v>0</v>
      </c>
      <c r="J43" s="192"/>
      <c r="K43" s="185">
        <f>SUM(SAŽETAK!J23)</f>
        <v>7876.37</v>
      </c>
      <c r="L43" s="155">
        <f t="shared" si="0"/>
        <v>44.138798680829723</v>
      </c>
      <c r="M43" s="155">
        <v>0</v>
      </c>
    </row>
    <row r="44" spans="2:14" ht="15.75" customHeight="1" x14ac:dyDescent="0.25">
      <c r="B44" s="183"/>
      <c r="C44" s="184"/>
      <c r="D44" s="184" t="s">
        <v>208</v>
      </c>
      <c r="E44" s="184"/>
      <c r="F44" s="141"/>
      <c r="G44" s="185">
        <f>SUM(G41+G11)</f>
        <v>1187959.9530000002</v>
      </c>
      <c r="H44" s="185">
        <f>SUM(H41+H11)</f>
        <v>932272.34</v>
      </c>
      <c r="I44" s="185">
        <f>SUM(I41+I11)</f>
        <v>924395.97000000009</v>
      </c>
      <c r="J44" s="192"/>
      <c r="K44" s="185">
        <f>SUM(K41+K11)</f>
        <v>1034767.14</v>
      </c>
      <c r="L44" s="155">
        <f t="shared" si="0"/>
        <v>87.10454737020919</v>
      </c>
      <c r="M44" s="155">
        <f t="shared" si="1"/>
        <v>111.93981514220577</v>
      </c>
    </row>
    <row r="45" spans="2:14" ht="42" customHeight="1" x14ac:dyDescent="0.25">
      <c r="B45" s="83"/>
      <c r="C45" s="35"/>
      <c r="D45" s="35"/>
      <c r="E45" s="35"/>
      <c r="F45" s="35"/>
      <c r="G45" s="57"/>
      <c r="H45" s="57"/>
      <c r="I45" s="57"/>
      <c r="J45" s="57"/>
      <c r="K45" s="57"/>
      <c r="L45" s="200"/>
      <c r="M45" s="201"/>
      <c r="N45" s="199"/>
    </row>
    <row r="46" spans="2:14" ht="33" customHeight="1" x14ac:dyDescent="0.25">
      <c r="B46" s="419" t="s">
        <v>6</v>
      </c>
      <c r="C46" s="420"/>
      <c r="D46" s="420"/>
      <c r="E46" s="420"/>
      <c r="F46" s="421"/>
      <c r="G46" s="31" t="s">
        <v>84</v>
      </c>
      <c r="H46" s="173" t="s">
        <v>72</v>
      </c>
      <c r="I46" s="31" t="s">
        <v>211</v>
      </c>
      <c r="J46" s="193" t="s">
        <v>82</v>
      </c>
      <c r="K46" s="31" t="s">
        <v>213</v>
      </c>
      <c r="L46" s="31" t="s">
        <v>18</v>
      </c>
      <c r="M46" s="31" t="s">
        <v>49</v>
      </c>
    </row>
    <row r="47" spans="2:14" s="23" customFormat="1" ht="11.25" x14ac:dyDescent="0.2">
      <c r="B47" s="422">
        <v>1</v>
      </c>
      <c r="C47" s="423"/>
      <c r="D47" s="423"/>
      <c r="E47" s="423"/>
      <c r="F47" s="424"/>
      <c r="G47" s="32">
        <v>2</v>
      </c>
      <c r="H47" s="174">
        <v>3</v>
      </c>
      <c r="I47" s="202">
        <v>3</v>
      </c>
      <c r="J47" s="203">
        <v>4</v>
      </c>
      <c r="K47" s="202">
        <v>5</v>
      </c>
      <c r="L47" s="174" t="s">
        <v>20</v>
      </c>
      <c r="M47" s="32" t="s">
        <v>212</v>
      </c>
    </row>
    <row r="48" spans="2:14" s="69" customFormat="1" x14ac:dyDescent="0.25">
      <c r="B48" s="6"/>
      <c r="C48" s="6"/>
      <c r="D48" s="6"/>
      <c r="E48" s="6"/>
      <c r="F48" s="6" t="s">
        <v>36</v>
      </c>
      <c r="G48" s="59">
        <f>SUM(G49+G105)</f>
        <v>1180083.5499999998</v>
      </c>
      <c r="H48" s="59">
        <f>SUM(H49+H105)</f>
        <v>1153738.26</v>
      </c>
      <c r="I48" s="59">
        <f>SUM(I49+I105)</f>
        <v>920346.97000000009</v>
      </c>
      <c r="J48" s="149"/>
      <c r="K48" s="155">
        <f>SUM(K49+K105)</f>
        <v>1028753.5100000001</v>
      </c>
      <c r="L48" s="155">
        <f>SUM(K48/G48)*100</f>
        <v>87.176328320143114</v>
      </c>
      <c r="M48" s="155">
        <f>SUM(K48/I48)*100</f>
        <v>111.77887726408227</v>
      </c>
    </row>
    <row r="49" spans="2:13" s="69" customFormat="1" x14ac:dyDescent="0.25">
      <c r="B49" s="6">
        <v>3</v>
      </c>
      <c r="C49" s="6"/>
      <c r="D49" s="6"/>
      <c r="E49" s="6"/>
      <c r="F49" s="6" t="s">
        <v>3</v>
      </c>
      <c r="G49" s="59">
        <f>SUM(G50+G59+G91+G99)</f>
        <v>911473.62999999989</v>
      </c>
      <c r="H49" s="59">
        <f>SUM(H50+H59+H91+H95+H99)</f>
        <v>1049976.06</v>
      </c>
      <c r="I49" s="59">
        <f>SUM(I50+I59+I91+I95+I99)</f>
        <v>914369.9800000001</v>
      </c>
      <c r="J49" s="149"/>
      <c r="K49" s="155">
        <f>SUM(K50+K59+K91+K95+K99)</f>
        <v>1022632.0200000001</v>
      </c>
      <c r="L49" s="155">
        <f t="shared" ref="L49:L112" si="6">SUM(K49/G49)*100</f>
        <v>112.1954586881466</v>
      </c>
      <c r="M49" s="155">
        <f t="shared" ref="M49:M111" si="7">SUM(K49/I49)*100</f>
        <v>111.84006937760577</v>
      </c>
    </row>
    <row r="50" spans="2:13" s="69" customFormat="1" x14ac:dyDescent="0.25">
      <c r="B50" s="6"/>
      <c r="C50" s="6">
        <v>31</v>
      </c>
      <c r="D50" s="6"/>
      <c r="E50" s="6"/>
      <c r="F50" s="89" t="s">
        <v>4</v>
      </c>
      <c r="G50" s="59">
        <f>SUM(G51+G53+G55)</f>
        <v>745237.39999999991</v>
      </c>
      <c r="H50" s="59">
        <f>SUM(H51+H53+H55)</f>
        <v>905135.04</v>
      </c>
      <c r="I50" s="59">
        <f>SUM(I51+I53+I55)</f>
        <v>767000</v>
      </c>
      <c r="J50" s="149"/>
      <c r="K50" s="155">
        <f>SUM(K51+K53+K55)</f>
        <v>869349.64</v>
      </c>
      <c r="L50" s="155">
        <f t="shared" si="6"/>
        <v>116.6540541309387</v>
      </c>
      <c r="M50" s="155">
        <f t="shared" si="7"/>
        <v>113.34415123859192</v>
      </c>
    </row>
    <row r="51" spans="2:13" x14ac:dyDescent="0.25">
      <c r="B51" s="7"/>
      <c r="C51" s="7"/>
      <c r="D51" s="7">
        <v>311</v>
      </c>
      <c r="E51" s="7"/>
      <c r="F51" s="87" t="s">
        <v>25</v>
      </c>
      <c r="G51" s="56">
        <f>SUM(G52)</f>
        <v>493698.31</v>
      </c>
      <c r="H51" s="56">
        <f>SUM(H52)</f>
        <v>637374.74</v>
      </c>
      <c r="I51" s="56">
        <f>SUM(I52)</f>
        <v>625000</v>
      </c>
      <c r="J51" s="189"/>
      <c r="K51" s="90">
        <f>SUM(K52)</f>
        <v>570859.24</v>
      </c>
      <c r="L51" s="155">
        <f t="shared" si="6"/>
        <v>115.62916632224243</v>
      </c>
      <c r="M51" s="155">
        <f t="shared" si="7"/>
        <v>91.337478399999995</v>
      </c>
    </row>
    <row r="52" spans="2:13" x14ac:dyDescent="0.25">
      <c r="B52" s="7"/>
      <c r="C52" s="7"/>
      <c r="D52" s="7"/>
      <c r="E52" s="7">
        <v>3111</v>
      </c>
      <c r="F52" s="88" t="s">
        <v>26</v>
      </c>
      <c r="G52" s="56">
        <v>493698.31</v>
      </c>
      <c r="H52" s="56">
        <v>637374.74</v>
      </c>
      <c r="I52" s="56">
        <v>625000</v>
      </c>
      <c r="J52" s="189"/>
      <c r="K52" s="90">
        <v>570859.24</v>
      </c>
      <c r="L52" s="155">
        <f t="shared" si="6"/>
        <v>115.62916632224243</v>
      </c>
      <c r="M52" s="155">
        <f t="shared" si="7"/>
        <v>91.337478399999995</v>
      </c>
    </row>
    <row r="53" spans="2:13" x14ac:dyDescent="0.25">
      <c r="B53" s="7"/>
      <c r="C53" s="7"/>
      <c r="D53" s="7">
        <v>312</v>
      </c>
      <c r="E53" s="7"/>
      <c r="F53" s="92" t="s">
        <v>108</v>
      </c>
      <c r="G53" s="56">
        <f>SUM(G54)</f>
        <v>25966.54</v>
      </c>
      <c r="H53" s="56">
        <f>SUM(H54)</f>
        <v>35171.54</v>
      </c>
      <c r="I53" s="56">
        <f>SUM(I54)</f>
        <v>37000</v>
      </c>
      <c r="J53" s="189"/>
      <c r="K53" s="90">
        <f>SUM(K54)</f>
        <v>38035.65</v>
      </c>
      <c r="L53" s="155">
        <f t="shared" si="6"/>
        <v>146.47946934786077</v>
      </c>
      <c r="M53" s="155">
        <f t="shared" si="7"/>
        <v>102.79905405405405</v>
      </c>
    </row>
    <row r="54" spans="2:13" x14ac:dyDescent="0.25">
      <c r="B54" s="7"/>
      <c r="C54" s="7"/>
      <c r="D54" s="7"/>
      <c r="E54" s="7">
        <v>3121</v>
      </c>
      <c r="F54" s="93" t="s">
        <v>108</v>
      </c>
      <c r="G54" s="56">
        <v>25966.54</v>
      </c>
      <c r="H54" s="56">
        <v>35171.54</v>
      </c>
      <c r="I54" s="56">
        <v>37000</v>
      </c>
      <c r="J54" s="189"/>
      <c r="K54" s="90">
        <v>38035.65</v>
      </c>
      <c r="L54" s="155">
        <f t="shared" si="6"/>
        <v>146.47946934786077</v>
      </c>
      <c r="M54" s="155">
        <f t="shared" si="7"/>
        <v>102.79905405405405</v>
      </c>
    </row>
    <row r="55" spans="2:13" x14ac:dyDescent="0.25">
      <c r="B55" s="7"/>
      <c r="C55" s="7"/>
      <c r="D55" s="7">
        <v>313</v>
      </c>
      <c r="E55" s="7"/>
      <c r="F55" s="94" t="s">
        <v>109</v>
      </c>
      <c r="G55" s="56">
        <f>SUM(G56:G58)</f>
        <v>225572.55</v>
      </c>
      <c r="H55" s="56">
        <f>SUM(H56:H58)</f>
        <v>232588.76</v>
      </c>
      <c r="I55" s="56">
        <f>SUM(I56:I58)</f>
        <v>105000</v>
      </c>
      <c r="J55" s="189"/>
      <c r="K55" s="90">
        <f>SUM(K56:K58)</f>
        <v>260454.75</v>
      </c>
      <c r="L55" s="155">
        <f t="shared" si="6"/>
        <v>115.46384965723888</v>
      </c>
      <c r="M55" s="155">
        <f t="shared" si="7"/>
        <v>248.05214285714285</v>
      </c>
    </row>
    <row r="56" spans="2:13" x14ac:dyDescent="0.25">
      <c r="B56" s="7"/>
      <c r="C56" s="7"/>
      <c r="D56" s="7"/>
      <c r="E56" s="7">
        <v>3131</v>
      </c>
      <c r="F56" s="95" t="s">
        <v>110</v>
      </c>
      <c r="G56" s="56">
        <v>123594.64</v>
      </c>
      <c r="H56" s="56">
        <v>0</v>
      </c>
      <c r="I56" s="56">
        <v>0</v>
      </c>
      <c r="J56" s="189"/>
      <c r="K56" s="90">
        <v>142715.07</v>
      </c>
      <c r="L56" s="155">
        <f t="shared" si="6"/>
        <v>115.47027443908571</v>
      </c>
      <c r="M56" s="155">
        <v>0</v>
      </c>
    </row>
    <row r="57" spans="2:13" x14ac:dyDescent="0.25">
      <c r="B57" s="7"/>
      <c r="C57" s="7"/>
      <c r="D57" s="7"/>
      <c r="E57" s="7">
        <v>3132</v>
      </c>
      <c r="F57" s="96" t="s">
        <v>111</v>
      </c>
      <c r="G57" s="56">
        <v>101947.92</v>
      </c>
      <c r="H57" s="56">
        <v>232583.45</v>
      </c>
      <c r="I57" s="56">
        <v>105000</v>
      </c>
      <c r="J57" s="189"/>
      <c r="K57" s="90">
        <v>117739.68</v>
      </c>
      <c r="L57" s="155">
        <f t="shared" si="6"/>
        <v>115.49002667244217</v>
      </c>
      <c r="M57" s="155">
        <f t="shared" si="7"/>
        <v>112.13302857142857</v>
      </c>
    </row>
    <row r="58" spans="2:13" ht="23.25" customHeight="1" x14ac:dyDescent="0.25">
      <c r="B58" s="7"/>
      <c r="C58" s="7"/>
      <c r="D58" s="7"/>
      <c r="E58" s="7">
        <v>3133</v>
      </c>
      <c r="F58" s="97" t="s">
        <v>112</v>
      </c>
      <c r="G58" s="56">
        <v>29.99</v>
      </c>
      <c r="H58" s="56">
        <v>5.31</v>
      </c>
      <c r="I58" s="56">
        <v>0</v>
      </c>
      <c r="J58" s="189"/>
      <c r="K58" s="90">
        <v>0</v>
      </c>
      <c r="L58" s="155">
        <f t="shared" si="6"/>
        <v>0</v>
      </c>
      <c r="M58" s="155">
        <v>0</v>
      </c>
    </row>
    <row r="59" spans="2:13" s="69" customFormat="1" x14ac:dyDescent="0.25">
      <c r="B59" s="20"/>
      <c r="C59" s="20">
        <v>32</v>
      </c>
      <c r="D59" s="72"/>
      <c r="E59" s="72"/>
      <c r="F59" s="99" t="s">
        <v>12</v>
      </c>
      <c r="G59" s="59">
        <f>SUM(G60+G65+G72+G84)</f>
        <v>163944.55999999997</v>
      </c>
      <c r="H59" s="59">
        <f>SUM(H60+H65+H72+H82+H84)</f>
        <v>143514.54</v>
      </c>
      <c r="I59" s="59">
        <f>SUM(I60+I65+I72+I82+I84)</f>
        <v>140001.88</v>
      </c>
      <c r="J59" s="149"/>
      <c r="K59" s="155">
        <f>SUM(K60+K65+K72+K82+K84)</f>
        <v>146753.01</v>
      </c>
      <c r="L59" s="155">
        <f t="shared" si="6"/>
        <v>89.513802714771401</v>
      </c>
      <c r="M59" s="155">
        <f t="shared" si="7"/>
        <v>104.82217095941854</v>
      </c>
    </row>
    <row r="60" spans="2:13" x14ac:dyDescent="0.25">
      <c r="B60" s="7"/>
      <c r="C60" s="7"/>
      <c r="D60" s="7">
        <v>321</v>
      </c>
      <c r="E60" s="7"/>
      <c r="F60" s="98" t="s">
        <v>27</v>
      </c>
      <c r="G60" s="56">
        <f>SUM(G61:G63)</f>
        <v>43702.670000000006</v>
      </c>
      <c r="H60" s="56">
        <f>SUM(H61:H64)</f>
        <v>76281.19</v>
      </c>
      <c r="I60" s="56">
        <f>SUM(I61:I64)</f>
        <v>52622.16</v>
      </c>
      <c r="J60" s="189"/>
      <c r="K60" s="90">
        <f>SUM(K61:K64)</f>
        <v>53774.86</v>
      </c>
      <c r="L60" s="155">
        <f t="shared" si="6"/>
        <v>123.04708156275119</v>
      </c>
      <c r="M60" s="155">
        <f t="shared" si="7"/>
        <v>102.19052201581995</v>
      </c>
    </row>
    <row r="61" spans="2:13" x14ac:dyDescent="0.25">
      <c r="B61" s="7"/>
      <c r="C61" s="20"/>
      <c r="D61" s="7"/>
      <c r="E61" s="7">
        <v>3211</v>
      </c>
      <c r="F61" s="100" t="s">
        <v>28</v>
      </c>
      <c r="G61" s="56">
        <v>2235.4</v>
      </c>
      <c r="H61" s="56">
        <v>6012.34</v>
      </c>
      <c r="I61" s="56">
        <v>7326.76</v>
      </c>
      <c r="J61" s="189"/>
      <c r="K61" s="90">
        <v>8261.9599999999991</v>
      </c>
      <c r="L61" s="155">
        <f t="shared" si="6"/>
        <v>369.59649279770952</v>
      </c>
      <c r="M61" s="155">
        <f t="shared" si="7"/>
        <v>112.76416860931707</v>
      </c>
    </row>
    <row r="62" spans="2:13" x14ac:dyDescent="0.25">
      <c r="B62" s="7"/>
      <c r="C62" s="20"/>
      <c r="D62" s="7"/>
      <c r="E62" s="7">
        <v>3212</v>
      </c>
      <c r="F62" s="101" t="s">
        <v>113</v>
      </c>
      <c r="G62" s="56">
        <v>41400.910000000003</v>
      </c>
      <c r="H62" s="56">
        <v>69207.070000000007</v>
      </c>
      <c r="I62" s="56">
        <v>44995.4</v>
      </c>
      <c r="J62" s="189"/>
      <c r="K62" s="90">
        <v>44995.4</v>
      </c>
      <c r="L62" s="155">
        <f t="shared" si="6"/>
        <v>108.68215215559272</v>
      </c>
      <c r="M62" s="155">
        <f t="shared" si="7"/>
        <v>100</v>
      </c>
    </row>
    <row r="63" spans="2:13" x14ac:dyDescent="0.25">
      <c r="B63" s="7"/>
      <c r="C63" s="20"/>
      <c r="D63" s="7"/>
      <c r="E63" s="7">
        <v>3213</v>
      </c>
      <c r="F63" s="102" t="s">
        <v>114</v>
      </c>
      <c r="G63" s="56">
        <v>66.36</v>
      </c>
      <c r="H63" s="56">
        <v>929.06</v>
      </c>
      <c r="I63" s="56">
        <v>300</v>
      </c>
      <c r="J63" s="189"/>
      <c r="K63" s="90">
        <v>517.5</v>
      </c>
      <c r="L63" s="155">
        <f t="shared" si="6"/>
        <v>779.83725135623865</v>
      </c>
      <c r="M63" s="155">
        <f t="shared" si="7"/>
        <v>172.5</v>
      </c>
    </row>
    <row r="64" spans="2:13" x14ac:dyDescent="0.25">
      <c r="B64" s="7"/>
      <c r="C64" s="20"/>
      <c r="D64" s="7"/>
      <c r="E64" s="7">
        <v>3214</v>
      </c>
      <c r="F64" s="127" t="s">
        <v>198</v>
      </c>
      <c r="G64" s="56">
        <v>0</v>
      </c>
      <c r="H64" s="56">
        <v>132.72</v>
      </c>
      <c r="I64" s="56">
        <v>0</v>
      </c>
      <c r="J64" s="189"/>
      <c r="K64" s="90">
        <v>0</v>
      </c>
      <c r="L64" s="155">
        <v>0</v>
      </c>
      <c r="M64" s="155">
        <v>0</v>
      </c>
    </row>
    <row r="65" spans="2:13" x14ac:dyDescent="0.25">
      <c r="B65" s="7"/>
      <c r="C65" s="20"/>
      <c r="D65" s="7">
        <v>322</v>
      </c>
      <c r="E65" s="7"/>
      <c r="F65" s="25"/>
      <c r="G65" s="56">
        <f>SUM(G66:G71)</f>
        <v>65113.539999999994</v>
      </c>
      <c r="H65" s="56">
        <f>SUM(H66:H71)</f>
        <v>27739.050000000003</v>
      </c>
      <c r="I65" s="56">
        <f>SUM(I66:I71)</f>
        <v>31606.910000000003</v>
      </c>
      <c r="J65" s="189"/>
      <c r="K65" s="90">
        <f>SUM(K66:K71)</f>
        <v>30736.95</v>
      </c>
      <c r="L65" s="155">
        <f t="shared" si="6"/>
        <v>47.205158865575427</v>
      </c>
      <c r="M65" s="155">
        <f t="shared" si="7"/>
        <v>97.247563902956657</v>
      </c>
    </row>
    <row r="66" spans="2:13" x14ac:dyDescent="0.25">
      <c r="B66" s="7"/>
      <c r="C66" s="20"/>
      <c r="D66" s="7"/>
      <c r="E66" s="7">
        <v>3221</v>
      </c>
      <c r="F66" s="103" t="s">
        <v>115</v>
      </c>
      <c r="G66" s="56">
        <v>6857.86</v>
      </c>
      <c r="H66" s="56">
        <v>4300.22</v>
      </c>
      <c r="I66" s="56">
        <v>12137.49</v>
      </c>
      <c r="J66" s="189"/>
      <c r="K66" s="90">
        <v>9427.68</v>
      </c>
      <c r="L66" s="155">
        <f t="shared" si="6"/>
        <v>137.47262265488069</v>
      </c>
      <c r="M66" s="155">
        <f t="shared" si="7"/>
        <v>77.674049576971854</v>
      </c>
    </row>
    <row r="67" spans="2:13" x14ac:dyDescent="0.25">
      <c r="B67" s="7"/>
      <c r="C67" s="20"/>
      <c r="D67" s="7"/>
      <c r="E67" s="7">
        <v>3222</v>
      </c>
      <c r="F67" s="104" t="s">
        <v>116</v>
      </c>
      <c r="G67" s="56">
        <v>1560.17</v>
      </c>
      <c r="H67" s="56">
        <v>1805.03</v>
      </c>
      <c r="I67" s="56">
        <v>747.11</v>
      </c>
      <c r="J67" s="189"/>
      <c r="K67" s="90">
        <v>704.33</v>
      </c>
      <c r="L67" s="155">
        <f t="shared" si="6"/>
        <v>45.144439388015414</v>
      </c>
      <c r="M67" s="155">
        <f t="shared" si="7"/>
        <v>94.273935565043971</v>
      </c>
    </row>
    <row r="68" spans="2:13" x14ac:dyDescent="0.25">
      <c r="B68" s="7"/>
      <c r="C68" s="20"/>
      <c r="D68" s="7"/>
      <c r="E68" s="7">
        <v>3223</v>
      </c>
      <c r="F68" s="105" t="s">
        <v>117</v>
      </c>
      <c r="G68" s="56">
        <v>51885.84</v>
      </c>
      <c r="H68" s="56">
        <v>19112.080000000002</v>
      </c>
      <c r="I68" s="56">
        <v>16353.98</v>
      </c>
      <c r="J68" s="189"/>
      <c r="K68" s="90">
        <v>15861.54</v>
      </c>
      <c r="L68" s="155">
        <f t="shared" si="6"/>
        <v>30.570074609951391</v>
      </c>
      <c r="M68" s="155">
        <f t="shared" si="7"/>
        <v>96.988867541723806</v>
      </c>
    </row>
    <row r="69" spans="2:13" x14ac:dyDescent="0.25">
      <c r="B69" s="7"/>
      <c r="C69" s="20"/>
      <c r="D69" s="8"/>
      <c r="E69" s="8">
        <v>3224</v>
      </c>
      <c r="F69" s="106" t="s">
        <v>118</v>
      </c>
      <c r="G69" s="56">
        <v>2054.4499999999998</v>
      </c>
      <c r="H69" s="56">
        <v>1260.8599999999999</v>
      </c>
      <c r="I69" s="56">
        <v>1486.79</v>
      </c>
      <c r="J69" s="189"/>
      <c r="K69" s="90">
        <v>3437.8</v>
      </c>
      <c r="L69" s="155">
        <f t="shared" si="6"/>
        <v>167.33432305483223</v>
      </c>
      <c r="M69" s="155">
        <f t="shared" si="7"/>
        <v>231.22297029170227</v>
      </c>
    </row>
    <row r="70" spans="2:13" x14ac:dyDescent="0.25">
      <c r="B70" s="7"/>
      <c r="C70" s="20"/>
      <c r="D70" s="8"/>
      <c r="E70" s="8">
        <v>3225</v>
      </c>
      <c r="F70" s="107" t="s">
        <v>119</v>
      </c>
      <c r="G70" s="56">
        <v>2606.7399999999998</v>
      </c>
      <c r="H70" s="56">
        <v>796.33</v>
      </c>
      <c r="I70" s="56">
        <v>548.86</v>
      </c>
      <c r="J70" s="189"/>
      <c r="K70" s="90">
        <v>877.92</v>
      </c>
      <c r="L70" s="155">
        <f t="shared" si="6"/>
        <v>33.678847909649598</v>
      </c>
      <c r="M70" s="155">
        <f t="shared" si="7"/>
        <v>159.95335786903763</v>
      </c>
    </row>
    <row r="71" spans="2:13" x14ac:dyDescent="0.25">
      <c r="B71" s="7"/>
      <c r="C71" s="20"/>
      <c r="D71" s="8"/>
      <c r="E71" s="8">
        <v>3227</v>
      </c>
      <c r="F71" s="108" t="s">
        <v>120</v>
      </c>
      <c r="G71" s="56">
        <v>148.47999999999999</v>
      </c>
      <c r="H71" s="56">
        <v>464.53</v>
      </c>
      <c r="I71" s="56">
        <v>332.68</v>
      </c>
      <c r="J71" s="189"/>
      <c r="K71" s="90">
        <v>427.68</v>
      </c>
      <c r="L71" s="155">
        <f t="shared" si="6"/>
        <v>288.03879310344831</v>
      </c>
      <c r="M71" s="155">
        <f t="shared" si="7"/>
        <v>128.55596970061322</v>
      </c>
    </row>
    <row r="72" spans="2:13" x14ac:dyDescent="0.25">
      <c r="B72" s="7"/>
      <c r="C72" s="20"/>
      <c r="D72" s="8">
        <v>323</v>
      </c>
      <c r="E72" s="8"/>
      <c r="F72" s="109" t="s">
        <v>121</v>
      </c>
      <c r="G72" s="56">
        <f>SUM(G73:G81)</f>
        <v>48989.549999999996</v>
      </c>
      <c r="H72" s="56">
        <f>SUM(H73:H81)</f>
        <v>34437.759999999995</v>
      </c>
      <c r="I72" s="56">
        <f>SUM(I73:I81)</f>
        <v>40218.119999999995</v>
      </c>
      <c r="J72" s="189"/>
      <c r="K72" s="90">
        <f>SUM(K73:K81)</f>
        <v>46194.950000000004</v>
      </c>
      <c r="L72" s="155">
        <f t="shared" si="6"/>
        <v>94.295518125804406</v>
      </c>
      <c r="M72" s="155">
        <f t="shared" si="7"/>
        <v>114.8610377610888</v>
      </c>
    </row>
    <row r="73" spans="2:13" x14ac:dyDescent="0.25">
      <c r="B73" s="7"/>
      <c r="C73" s="20"/>
      <c r="D73" s="8"/>
      <c r="E73" s="8">
        <v>3231</v>
      </c>
      <c r="F73" s="110" t="s">
        <v>122</v>
      </c>
      <c r="G73" s="56">
        <v>9330.89</v>
      </c>
      <c r="H73" s="56">
        <v>11241.55</v>
      </c>
      <c r="I73" s="56">
        <v>10306.799999999999</v>
      </c>
      <c r="J73" s="189"/>
      <c r="K73" s="90">
        <v>12695.91</v>
      </c>
      <c r="L73" s="155">
        <f t="shared" si="6"/>
        <v>136.06322655180801</v>
      </c>
      <c r="M73" s="155">
        <f t="shared" si="7"/>
        <v>123.17993945744558</v>
      </c>
    </row>
    <row r="74" spans="2:13" x14ac:dyDescent="0.25">
      <c r="B74" s="7"/>
      <c r="C74" s="20"/>
      <c r="D74" s="8"/>
      <c r="E74" s="8">
        <v>3232</v>
      </c>
      <c r="F74" s="111" t="s">
        <v>123</v>
      </c>
      <c r="G74" s="56">
        <v>10207.91</v>
      </c>
      <c r="H74" s="56">
        <v>2919.91</v>
      </c>
      <c r="I74" s="56">
        <v>9325.6</v>
      </c>
      <c r="J74" s="189"/>
      <c r="K74" s="90">
        <v>5402.87</v>
      </c>
      <c r="L74" s="155">
        <f t="shared" si="6"/>
        <v>52.928268372272093</v>
      </c>
      <c r="M74" s="155">
        <f t="shared" si="7"/>
        <v>57.935896885991248</v>
      </c>
    </row>
    <row r="75" spans="2:13" x14ac:dyDescent="0.25">
      <c r="B75" s="7"/>
      <c r="C75" s="20"/>
      <c r="D75" s="8"/>
      <c r="E75" s="8">
        <v>3233</v>
      </c>
      <c r="F75" s="112" t="s">
        <v>124</v>
      </c>
      <c r="G75" s="56">
        <v>4855.66</v>
      </c>
      <c r="H75" s="56">
        <v>796.33</v>
      </c>
      <c r="I75" s="56">
        <v>1942.5</v>
      </c>
      <c r="J75" s="189"/>
      <c r="K75" s="90">
        <v>3326.26</v>
      </c>
      <c r="L75" s="155">
        <f t="shared" si="6"/>
        <v>68.502737012064273</v>
      </c>
      <c r="M75" s="155">
        <f t="shared" si="7"/>
        <v>171.23603603603607</v>
      </c>
    </row>
    <row r="76" spans="2:13" x14ac:dyDescent="0.25">
      <c r="B76" s="7"/>
      <c r="C76" s="20"/>
      <c r="D76" s="8"/>
      <c r="E76" s="8">
        <v>3234</v>
      </c>
      <c r="F76" s="113" t="s">
        <v>125</v>
      </c>
      <c r="G76" s="56">
        <v>7062.36</v>
      </c>
      <c r="H76" s="56">
        <v>4340.03</v>
      </c>
      <c r="I76" s="56">
        <v>3400</v>
      </c>
      <c r="J76" s="189"/>
      <c r="K76" s="90">
        <v>5540.36</v>
      </c>
      <c r="L76" s="155">
        <f t="shared" si="6"/>
        <v>78.449130319043491</v>
      </c>
      <c r="M76" s="155">
        <f t="shared" si="7"/>
        <v>162.95176470588234</v>
      </c>
    </row>
    <row r="77" spans="2:13" x14ac:dyDescent="0.25">
      <c r="B77" s="7"/>
      <c r="C77" s="20"/>
      <c r="D77" s="8"/>
      <c r="E77" s="8">
        <v>3235</v>
      </c>
      <c r="F77" s="114" t="s">
        <v>126</v>
      </c>
      <c r="G77" s="56">
        <v>3540.92</v>
      </c>
      <c r="H77" s="56">
        <v>4000.53</v>
      </c>
      <c r="I77" s="56">
        <v>3325.99</v>
      </c>
      <c r="J77" s="189"/>
      <c r="K77" s="90">
        <v>2997.03</v>
      </c>
      <c r="L77" s="155">
        <f t="shared" si="6"/>
        <v>84.63986760502921</v>
      </c>
      <c r="M77" s="155">
        <f t="shared" si="7"/>
        <v>90.10941103250461</v>
      </c>
    </row>
    <row r="78" spans="2:13" x14ac:dyDescent="0.25">
      <c r="B78" s="7"/>
      <c r="C78" s="20"/>
      <c r="D78" s="8"/>
      <c r="E78" s="8">
        <v>3236</v>
      </c>
      <c r="F78" s="115" t="s">
        <v>127</v>
      </c>
      <c r="G78" s="56">
        <v>3815.78</v>
      </c>
      <c r="H78" s="56">
        <v>2747.36</v>
      </c>
      <c r="I78" s="56">
        <v>2718.32</v>
      </c>
      <c r="J78" s="189"/>
      <c r="K78" s="90">
        <v>2694.7</v>
      </c>
      <c r="L78" s="155">
        <f t="shared" si="6"/>
        <v>70.61989947009522</v>
      </c>
      <c r="M78" s="155">
        <f t="shared" si="7"/>
        <v>99.131080961770493</v>
      </c>
    </row>
    <row r="79" spans="2:13" x14ac:dyDescent="0.25">
      <c r="B79" s="7"/>
      <c r="C79" s="20"/>
      <c r="D79" s="8"/>
      <c r="E79" s="8">
        <v>3237</v>
      </c>
      <c r="F79" s="116" t="s">
        <v>128</v>
      </c>
      <c r="G79" s="56">
        <v>5409.26</v>
      </c>
      <c r="H79" s="56">
        <v>3118.98</v>
      </c>
      <c r="I79" s="56">
        <v>6764.91</v>
      </c>
      <c r="J79" s="189"/>
      <c r="K79" s="90">
        <v>9363.8799999999992</v>
      </c>
      <c r="L79" s="155">
        <f t="shared" si="6"/>
        <v>173.10833644528086</v>
      </c>
      <c r="M79" s="155">
        <f t="shared" si="7"/>
        <v>138.41839728836007</v>
      </c>
    </row>
    <row r="80" spans="2:13" x14ac:dyDescent="0.25">
      <c r="B80" s="7"/>
      <c r="C80" s="20"/>
      <c r="D80" s="8"/>
      <c r="E80" s="8">
        <v>3238</v>
      </c>
      <c r="F80" s="117" t="s">
        <v>129</v>
      </c>
      <c r="G80" s="56">
        <v>981.32</v>
      </c>
      <c r="H80" s="56">
        <v>2797.8</v>
      </c>
      <c r="I80" s="56">
        <v>900</v>
      </c>
      <c r="J80" s="189"/>
      <c r="K80" s="90">
        <v>1042.1400000000001</v>
      </c>
      <c r="L80" s="155">
        <f t="shared" si="6"/>
        <v>106.19777442628298</v>
      </c>
      <c r="M80" s="155">
        <f t="shared" si="7"/>
        <v>115.79333333333335</v>
      </c>
    </row>
    <row r="81" spans="2:13" x14ac:dyDescent="0.25">
      <c r="B81" s="7"/>
      <c r="C81" s="20"/>
      <c r="D81" s="8"/>
      <c r="E81" s="8">
        <v>3239</v>
      </c>
      <c r="F81" s="118" t="s">
        <v>130</v>
      </c>
      <c r="G81" s="56">
        <v>3785.45</v>
      </c>
      <c r="H81" s="56">
        <v>2475.27</v>
      </c>
      <c r="I81" s="56">
        <v>1534</v>
      </c>
      <c r="J81" s="189"/>
      <c r="K81" s="90">
        <v>3131.8</v>
      </c>
      <c r="L81" s="155">
        <f t="shared" si="6"/>
        <v>82.732568122680277</v>
      </c>
      <c r="M81" s="155">
        <f t="shared" si="7"/>
        <v>204.15906127770538</v>
      </c>
    </row>
    <row r="82" spans="2:13" x14ac:dyDescent="0.25">
      <c r="B82" s="7"/>
      <c r="C82" s="20"/>
      <c r="D82" s="8">
        <v>324</v>
      </c>
      <c r="E82" s="8"/>
      <c r="F82" s="127"/>
      <c r="G82" s="56">
        <f>SUM(G83)</f>
        <v>0</v>
      </c>
      <c r="H82" s="56">
        <f>SUM(H83)</f>
        <v>484.44</v>
      </c>
      <c r="I82" s="56">
        <f>SUM(I83)</f>
        <v>0</v>
      </c>
      <c r="J82" s="189"/>
      <c r="K82" s="90">
        <f>SUM(K83)</f>
        <v>0</v>
      </c>
      <c r="L82" s="155">
        <v>0</v>
      </c>
      <c r="M82" s="155">
        <v>0</v>
      </c>
    </row>
    <row r="83" spans="2:13" x14ac:dyDescent="0.25">
      <c r="B83" s="7"/>
      <c r="C83" s="20"/>
      <c r="D83" s="8"/>
      <c r="E83" s="8">
        <v>3241</v>
      </c>
      <c r="F83" s="127" t="s">
        <v>195</v>
      </c>
      <c r="G83" s="56">
        <v>0</v>
      </c>
      <c r="H83" s="56">
        <v>484.44</v>
      </c>
      <c r="I83" s="56">
        <v>0</v>
      </c>
      <c r="J83" s="189"/>
      <c r="K83" s="90">
        <v>0</v>
      </c>
      <c r="L83" s="155">
        <v>0</v>
      </c>
      <c r="M83" s="155">
        <v>0</v>
      </c>
    </row>
    <row r="84" spans="2:13" x14ac:dyDescent="0.25">
      <c r="B84" s="7"/>
      <c r="C84" s="20"/>
      <c r="D84" s="8">
        <v>329</v>
      </c>
      <c r="E84" s="8"/>
      <c r="F84" s="117"/>
      <c r="G84" s="56">
        <f>SUM(G86:G90)</f>
        <v>6138.7999999999993</v>
      </c>
      <c r="H84" s="56">
        <f>SUM(H85:H90)</f>
        <v>4572.0999999999995</v>
      </c>
      <c r="I84" s="56">
        <f>SUM(I85:I90)</f>
        <v>15554.69</v>
      </c>
      <c r="J84" s="189"/>
      <c r="K84" s="90">
        <f>SUM(K85:K90)</f>
        <v>16046.25</v>
      </c>
      <c r="L84" s="155">
        <f t="shared" si="6"/>
        <v>261.39066267022872</v>
      </c>
      <c r="M84" s="155">
        <f t="shared" si="7"/>
        <v>103.16020441423133</v>
      </c>
    </row>
    <row r="85" spans="2:13" x14ac:dyDescent="0.25">
      <c r="B85" s="7"/>
      <c r="C85" s="20"/>
      <c r="D85" s="8"/>
      <c r="E85" s="8">
        <v>3291</v>
      </c>
      <c r="F85" s="127" t="s">
        <v>194</v>
      </c>
      <c r="G85" s="56">
        <v>0</v>
      </c>
      <c r="H85" s="56">
        <v>132.72</v>
      </c>
      <c r="I85" s="56">
        <v>0</v>
      </c>
      <c r="J85" s="189"/>
      <c r="K85" s="90">
        <v>0</v>
      </c>
      <c r="L85" s="155">
        <v>0</v>
      </c>
      <c r="M85" s="155">
        <v>0</v>
      </c>
    </row>
    <row r="86" spans="2:13" x14ac:dyDescent="0.25">
      <c r="B86" s="7"/>
      <c r="C86" s="20"/>
      <c r="D86" s="8"/>
      <c r="E86" s="8">
        <v>3292</v>
      </c>
      <c r="F86" s="119" t="s">
        <v>131</v>
      </c>
      <c r="G86" s="56">
        <v>1872.38</v>
      </c>
      <c r="H86" s="56">
        <v>1990.85</v>
      </c>
      <c r="I86" s="56">
        <v>1519.34</v>
      </c>
      <c r="J86" s="189"/>
      <c r="K86" s="90">
        <v>2263.25</v>
      </c>
      <c r="L86" s="155">
        <f t="shared" si="6"/>
        <v>120.87557012999497</v>
      </c>
      <c r="M86" s="155">
        <f t="shared" si="7"/>
        <v>148.96270749141075</v>
      </c>
    </row>
    <row r="87" spans="2:13" x14ac:dyDescent="0.25">
      <c r="B87" s="7"/>
      <c r="C87" s="20"/>
      <c r="D87" s="8"/>
      <c r="E87" s="8">
        <v>3293</v>
      </c>
      <c r="F87" s="127" t="s">
        <v>193</v>
      </c>
      <c r="G87" s="56">
        <v>0</v>
      </c>
      <c r="H87" s="56">
        <v>530.89</v>
      </c>
      <c r="I87" s="56">
        <v>0</v>
      </c>
      <c r="J87" s="189"/>
      <c r="K87" s="90">
        <v>0</v>
      </c>
      <c r="L87" s="155">
        <v>0</v>
      </c>
      <c r="M87" s="155">
        <v>0</v>
      </c>
    </row>
    <row r="88" spans="2:13" x14ac:dyDescent="0.25">
      <c r="B88" s="7"/>
      <c r="C88" s="20"/>
      <c r="D88" s="8"/>
      <c r="E88" s="8">
        <v>3294</v>
      </c>
      <c r="F88" s="120" t="s">
        <v>132</v>
      </c>
      <c r="G88" s="56">
        <v>99.54</v>
      </c>
      <c r="H88" s="56">
        <v>99.54</v>
      </c>
      <c r="I88" s="56">
        <v>70</v>
      </c>
      <c r="J88" s="189"/>
      <c r="K88" s="90">
        <v>99.7</v>
      </c>
      <c r="L88" s="155">
        <f t="shared" si="6"/>
        <v>100.16073940124572</v>
      </c>
      <c r="M88" s="155">
        <f t="shared" si="7"/>
        <v>142.42857142857144</v>
      </c>
    </row>
    <row r="89" spans="2:13" x14ac:dyDescent="0.25">
      <c r="B89" s="7"/>
      <c r="C89" s="20"/>
      <c r="D89" s="8"/>
      <c r="E89" s="8">
        <v>3295</v>
      </c>
      <c r="F89" s="121" t="s">
        <v>133</v>
      </c>
      <c r="G89" s="56">
        <v>1514.7</v>
      </c>
      <c r="H89" s="56">
        <v>53.09</v>
      </c>
      <c r="I89" s="56">
        <v>1829.43</v>
      </c>
      <c r="J89" s="189"/>
      <c r="K89" s="90">
        <v>1987.5</v>
      </c>
      <c r="L89" s="155">
        <f t="shared" si="6"/>
        <v>131.2141018023371</v>
      </c>
      <c r="M89" s="155">
        <f t="shared" si="7"/>
        <v>108.64039618897689</v>
      </c>
    </row>
    <row r="90" spans="2:13" x14ac:dyDescent="0.25">
      <c r="B90" s="7"/>
      <c r="C90" s="20"/>
      <c r="D90" s="8"/>
      <c r="E90" s="8">
        <v>3299</v>
      </c>
      <c r="F90" s="122" t="s">
        <v>134</v>
      </c>
      <c r="G90" s="56">
        <v>2652.18</v>
      </c>
      <c r="H90" s="56">
        <v>1765.01</v>
      </c>
      <c r="I90" s="56">
        <v>12135.92</v>
      </c>
      <c r="J90" s="189"/>
      <c r="K90" s="90">
        <v>11695.8</v>
      </c>
      <c r="L90" s="155">
        <f t="shared" si="6"/>
        <v>440.98816822387619</v>
      </c>
      <c r="M90" s="155">
        <f t="shared" si="7"/>
        <v>96.373410503694814</v>
      </c>
    </row>
    <row r="91" spans="2:13" s="69" customFormat="1" x14ac:dyDescent="0.25">
      <c r="B91" s="20"/>
      <c r="C91" s="20">
        <v>34</v>
      </c>
      <c r="D91" s="72"/>
      <c r="E91" s="72"/>
      <c r="F91" s="128" t="s">
        <v>135</v>
      </c>
      <c r="G91" s="59">
        <f>SUM(G92)</f>
        <v>1465.56</v>
      </c>
      <c r="H91" s="59">
        <f>SUM(H92)</f>
        <v>597.25</v>
      </c>
      <c r="I91" s="59">
        <f>SUM(I92)</f>
        <v>650</v>
      </c>
      <c r="J91" s="149"/>
      <c r="K91" s="155">
        <f>SUM(K92)</f>
        <v>831.27</v>
      </c>
      <c r="L91" s="155">
        <f t="shared" si="6"/>
        <v>56.720298043068865</v>
      </c>
      <c r="M91" s="155">
        <f t="shared" si="7"/>
        <v>127.8876923076923</v>
      </c>
    </row>
    <row r="92" spans="2:13" x14ac:dyDescent="0.25">
      <c r="B92" s="7"/>
      <c r="C92" s="20"/>
      <c r="D92" s="8">
        <v>343</v>
      </c>
      <c r="E92" s="8"/>
      <c r="F92" s="123" t="s">
        <v>136</v>
      </c>
      <c r="G92" s="56">
        <f>SUM(G93:G94)</f>
        <v>1465.56</v>
      </c>
      <c r="H92" s="56">
        <f>SUM(H93:H94)</f>
        <v>597.25</v>
      </c>
      <c r="I92" s="56">
        <f>SUM(I93:I94)</f>
        <v>650</v>
      </c>
      <c r="J92" s="189"/>
      <c r="K92" s="90">
        <f>SUM(K93:K94)</f>
        <v>831.27</v>
      </c>
      <c r="L92" s="155">
        <f t="shared" si="6"/>
        <v>56.720298043068865</v>
      </c>
      <c r="M92" s="155">
        <f t="shared" si="7"/>
        <v>127.8876923076923</v>
      </c>
    </row>
    <row r="93" spans="2:13" x14ac:dyDescent="0.25">
      <c r="B93" s="7"/>
      <c r="C93" s="20"/>
      <c r="D93" s="8"/>
      <c r="E93" s="8">
        <v>3431</v>
      </c>
      <c r="F93" s="124" t="s">
        <v>137</v>
      </c>
      <c r="G93" s="56">
        <v>761.57</v>
      </c>
      <c r="H93" s="56">
        <v>597.25</v>
      </c>
      <c r="I93" s="56">
        <v>650</v>
      </c>
      <c r="J93" s="189"/>
      <c r="K93" s="90">
        <v>829.98</v>
      </c>
      <c r="L93" s="155">
        <f t="shared" si="6"/>
        <v>108.98275929986738</v>
      </c>
      <c r="M93" s="155">
        <f t="shared" si="7"/>
        <v>127.68923076923078</v>
      </c>
    </row>
    <row r="94" spans="2:13" x14ac:dyDescent="0.25">
      <c r="B94" s="7"/>
      <c r="C94" s="20"/>
      <c r="D94" s="8"/>
      <c r="E94" s="8">
        <v>3433</v>
      </c>
      <c r="F94" s="125" t="s">
        <v>138</v>
      </c>
      <c r="G94" s="56">
        <v>703.99</v>
      </c>
      <c r="H94" s="56">
        <v>0</v>
      </c>
      <c r="I94" s="56">
        <v>0</v>
      </c>
      <c r="J94" s="189"/>
      <c r="K94" s="90">
        <v>1.29</v>
      </c>
      <c r="L94" s="155">
        <f t="shared" si="6"/>
        <v>0.18324123922214805</v>
      </c>
      <c r="M94" s="155">
        <v>0</v>
      </c>
    </row>
    <row r="95" spans="2:13" s="69" customFormat="1" x14ac:dyDescent="0.25">
      <c r="B95" s="20"/>
      <c r="C95" s="20">
        <v>37</v>
      </c>
      <c r="D95" s="72"/>
      <c r="E95" s="72"/>
      <c r="F95" s="128" t="s">
        <v>199</v>
      </c>
      <c r="G95" s="59">
        <f>SUM(G96)</f>
        <v>0</v>
      </c>
      <c r="H95" s="59">
        <f>SUM(H96)</f>
        <v>729.23</v>
      </c>
      <c r="I95" s="59">
        <f>SUM(I96)</f>
        <v>6499.56</v>
      </c>
      <c r="J95" s="149"/>
      <c r="K95" s="155">
        <f>SUM(K96)</f>
        <v>5479.56</v>
      </c>
      <c r="L95" s="155">
        <v>0</v>
      </c>
      <c r="M95" s="155">
        <f t="shared" si="7"/>
        <v>84.306629987260678</v>
      </c>
    </row>
    <row r="96" spans="2:13" x14ac:dyDescent="0.25">
      <c r="B96" s="7"/>
      <c r="C96" s="20"/>
      <c r="D96" s="8">
        <v>372</v>
      </c>
      <c r="E96" s="8"/>
      <c r="F96" s="127" t="s">
        <v>199</v>
      </c>
      <c r="G96" s="56">
        <f>SUM(G97:G98)</f>
        <v>0</v>
      </c>
      <c r="H96" s="56">
        <f>SUM(H97:H98)</f>
        <v>729.23</v>
      </c>
      <c r="I96" s="56">
        <f>SUM(I97:I98)</f>
        <v>6499.56</v>
      </c>
      <c r="J96" s="189"/>
      <c r="K96" s="90">
        <f>SUM(K97:K98)</f>
        <v>5479.56</v>
      </c>
      <c r="L96" s="155">
        <v>0</v>
      </c>
      <c r="M96" s="155">
        <f t="shared" si="7"/>
        <v>84.306629987260678</v>
      </c>
    </row>
    <row r="97" spans="2:13" x14ac:dyDescent="0.25">
      <c r="B97" s="7"/>
      <c r="C97" s="20"/>
      <c r="D97" s="8"/>
      <c r="E97" s="8">
        <v>3721</v>
      </c>
      <c r="F97" s="127" t="s">
        <v>200</v>
      </c>
      <c r="G97" s="56">
        <v>0</v>
      </c>
      <c r="H97" s="56">
        <v>530.13</v>
      </c>
      <c r="I97" s="56">
        <v>6499.56</v>
      </c>
      <c r="J97" s="189"/>
      <c r="K97" s="90">
        <v>5479.56</v>
      </c>
      <c r="L97" s="155">
        <v>0</v>
      </c>
      <c r="M97" s="155">
        <f t="shared" si="7"/>
        <v>84.306629987260678</v>
      </c>
    </row>
    <row r="98" spans="2:13" x14ac:dyDescent="0.25">
      <c r="B98" s="7"/>
      <c r="C98" s="20"/>
      <c r="D98" s="8"/>
      <c r="E98" s="8">
        <v>3722</v>
      </c>
      <c r="F98" s="127" t="s">
        <v>201</v>
      </c>
      <c r="G98" s="56">
        <v>0</v>
      </c>
      <c r="H98" s="56">
        <v>199.1</v>
      </c>
      <c r="I98" s="56">
        <v>0</v>
      </c>
      <c r="J98" s="189"/>
      <c r="K98" s="90">
        <v>0</v>
      </c>
      <c r="L98" s="155">
        <v>0</v>
      </c>
      <c r="M98" s="155">
        <v>0</v>
      </c>
    </row>
    <row r="99" spans="2:13" s="69" customFormat="1" x14ac:dyDescent="0.25">
      <c r="B99" s="20"/>
      <c r="C99" s="20">
        <v>38</v>
      </c>
      <c r="D99" s="72"/>
      <c r="E99" s="72"/>
      <c r="F99" s="128" t="s">
        <v>139</v>
      </c>
      <c r="G99" s="59">
        <f>SUM(G102)</f>
        <v>826.11</v>
      </c>
      <c r="H99" s="59">
        <f>SUM(H102)</f>
        <v>0</v>
      </c>
      <c r="I99" s="59">
        <f>SUM(I100+I102)</f>
        <v>218.54</v>
      </c>
      <c r="J99" s="149"/>
      <c r="K99" s="155">
        <f>SUM(K100+K102)</f>
        <v>218.54</v>
      </c>
      <c r="L99" s="155">
        <f t="shared" si="6"/>
        <v>26.454104174988803</v>
      </c>
      <c r="M99" s="155">
        <f t="shared" si="7"/>
        <v>100</v>
      </c>
    </row>
    <row r="100" spans="2:13" s="161" customFormat="1" x14ac:dyDescent="0.25">
      <c r="B100" s="7"/>
      <c r="C100" s="7"/>
      <c r="D100" s="8">
        <v>381</v>
      </c>
      <c r="E100" s="8"/>
      <c r="F100" s="127" t="s">
        <v>203</v>
      </c>
      <c r="G100" s="56">
        <f>SUM(G101)</f>
        <v>0</v>
      </c>
      <c r="H100" s="56">
        <f>SUM(H101)</f>
        <v>0</v>
      </c>
      <c r="I100" s="56">
        <f>SUM(I101)</f>
        <v>218.54</v>
      </c>
      <c r="J100" s="189"/>
      <c r="K100" s="160">
        <f>SUM(K101)</f>
        <v>218.54</v>
      </c>
      <c r="L100" s="155">
        <v>0</v>
      </c>
      <c r="M100" s="155">
        <f t="shared" si="7"/>
        <v>100</v>
      </c>
    </row>
    <row r="101" spans="2:13" s="161" customFormat="1" x14ac:dyDescent="0.25">
      <c r="B101" s="7"/>
      <c r="C101" s="7"/>
      <c r="D101" s="8"/>
      <c r="E101" s="8">
        <v>3812</v>
      </c>
      <c r="F101" s="127" t="s">
        <v>204</v>
      </c>
      <c r="G101" s="56">
        <v>0</v>
      </c>
      <c r="H101" s="56">
        <v>0</v>
      </c>
      <c r="I101" s="56">
        <v>218.54</v>
      </c>
      <c r="J101" s="189"/>
      <c r="K101" s="160">
        <v>218.54</v>
      </c>
      <c r="L101" s="155">
        <v>0</v>
      </c>
      <c r="M101" s="155">
        <f t="shared" si="7"/>
        <v>100</v>
      </c>
    </row>
    <row r="102" spans="2:13" x14ac:dyDescent="0.25">
      <c r="B102" s="7"/>
      <c r="C102" s="20"/>
      <c r="D102" s="8">
        <v>383</v>
      </c>
      <c r="E102" s="8"/>
      <c r="F102" s="126" t="s">
        <v>140</v>
      </c>
      <c r="G102" s="56">
        <f>SUM(G103)</f>
        <v>826.11</v>
      </c>
      <c r="H102" s="56">
        <f>SUM(H103)</f>
        <v>0</v>
      </c>
      <c r="I102" s="56">
        <f>SUM(I103)</f>
        <v>0</v>
      </c>
      <c r="J102" s="189"/>
      <c r="K102" s="90">
        <f>SUM(K103)</f>
        <v>0</v>
      </c>
      <c r="L102" s="155">
        <f t="shared" si="6"/>
        <v>0</v>
      </c>
      <c r="M102" s="155">
        <v>0</v>
      </c>
    </row>
    <row r="103" spans="2:13" x14ac:dyDescent="0.25">
      <c r="B103" s="7"/>
      <c r="C103" s="20"/>
      <c r="D103" s="8"/>
      <c r="E103" s="8">
        <v>3831</v>
      </c>
      <c r="F103" s="127" t="s">
        <v>141</v>
      </c>
      <c r="G103" s="56">
        <v>826.11</v>
      </c>
      <c r="H103" s="56">
        <v>0</v>
      </c>
      <c r="I103" s="56">
        <v>0</v>
      </c>
      <c r="J103" s="189"/>
      <c r="K103" s="90">
        <v>0</v>
      </c>
      <c r="L103" s="155">
        <f t="shared" si="6"/>
        <v>0</v>
      </c>
      <c r="M103" s="155">
        <v>0</v>
      </c>
    </row>
    <row r="104" spans="2:13" x14ac:dyDescent="0.25">
      <c r="B104" s="7"/>
      <c r="C104" s="7"/>
      <c r="D104" s="8"/>
      <c r="E104" s="8"/>
      <c r="F104" s="8"/>
      <c r="G104" s="56"/>
      <c r="H104" s="56"/>
      <c r="I104" s="56"/>
      <c r="J104" s="189"/>
      <c r="K104" s="90"/>
      <c r="L104" s="155">
        <v>0</v>
      </c>
      <c r="M104" s="155">
        <v>0</v>
      </c>
    </row>
    <row r="105" spans="2:13" s="69" customFormat="1" x14ac:dyDescent="0.25">
      <c r="B105" s="9">
        <v>4</v>
      </c>
      <c r="C105" s="10"/>
      <c r="D105" s="10"/>
      <c r="E105" s="10"/>
      <c r="F105" s="129" t="s">
        <v>5</v>
      </c>
      <c r="G105" s="59">
        <f>SUM(G106+G109+G119)</f>
        <v>268609.92000000004</v>
      </c>
      <c r="H105" s="59">
        <f>SUM(H106+H109+H119)</f>
        <v>103762.20000000001</v>
      </c>
      <c r="I105" s="59">
        <f>SUM(I106+I109+I119)</f>
        <v>5976.99</v>
      </c>
      <c r="J105" s="149"/>
      <c r="K105" s="155">
        <f>SUM(K106+K109+K119)</f>
        <v>6121.4900000000007</v>
      </c>
      <c r="L105" s="155">
        <f t="shared" si="6"/>
        <v>2.2789515740892963</v>
      </c>
      <c r="M105" s="155">
        <f t="shared" si="7"/>
        <v>102.41760484792515</v>
      </c>
    </row>
    <row r="106" spans="2:13" s="69" customFormat="1" x14ac:dyDescent="0.25">
      <c r="B106" s="6"/>
      <c r="C106" s="6">
        <v>41</v>
      </c>
      <c r="D106" s="6"/>
      <c r="E106" s="6"/>
      <c r="F106" s="131" t="s">
        <v>142</v>
      </c>
      <c r="G106" s="59">
        <f t="shared" ref="G106:I107" si="8">SUM(G107)</f>
        <v>20899.55</v>
      </c>
      <c r="H106" s="59">
        <f t="shared" si="8"/>
        <v>0</v>
      </c>
      <c r="I106" s="159">
        <f t="shared" si="8"/>
        <v>0</v>
      </c>
      <c r="J106" s="195"/>
      <c r="K106" s="155">
        <f>SUM(K107)</f>
        <v>0</v>
      </c>
      <c r="L106" s="155">
        <f t="shared" si="6"/>
        <v>0</v>
      </c>
      <c r="M106" s="155">
        <v>0</v>
      </c>
    </row>
    <row r="107" spans="2:13" x14ac:dyDescent="0.25">
      <c r="B107" s="11"/>
      <c r="C107" s="11"/>
      <c r="D107" s="7">
        <v>412</v>
      </c>
      <c r="E107" s="7"/>
      <c r="F107" s="132" t="s">
        <v>143</v>
      </c>
      <c r="G107" s="56">
        <f t="shared" si="8"/>
        <v>20899.55</v>
      </c>
      <c r="H107" s="56">
        <f t="shared" si="8"/>
        <v>0</v>
      </c>
      <c r="I107" s="158">
        <f t="shared" si="8"/>
        <v>0</v>
      </c>
      <c r="J107" s="196"/>
      <c r="K107" s="90">
        <f>SUM(K108)</f>
        <v>0</v>
      </c>
      <c r="L107" s="155">
        <f t="shared" si="6"/>
        <v>0</v>
      </c>
      <c r="M107" s="155">
        <v>0</v>
      </c>
    </row>
    <row r="108" spans="2:13" x14ac:dyDescent="0.25">
      <c r="B108" s="11"/>
      <c r="C108" s="11"/>
      <c r="D108" s="7"/>
      <c r="E108" s="7">
        <v>4126</v>
      </c>
      <c r="F108" s="133" t="s">
        <v>144</v>
      </c>
      <c r="G108" s="56">
        <v>20899.55</v>
      </c>
      <c r="H108" s="56">
        <v>0</v>
      </c>
      <c r="I108" s="158">
        <v>0</v>
      </c>
      <c r="J108" s="196"/>
      <c r="K108" s="90">
        <v>0</v>
      </c>
      <c r="L108" s="155">
        <f t="shared" si="6"/>
        <v>0</v>
      </c>
      <c r="M108" s="155">
        <v>0</v>
      </c>
    </row>
    <row r="109" spans="2:13" s="69" customFormat="1" x14ac:dyDescent="0.25">
      <c r="B109" s="6"/>
      <c r="C109" s="6">
        <v>42</v>
      </c>
      <c r="D109" s="20"/>
      <c r="E109" s="20"/>
      <c r="F109" s="140" t="s">
        <v>153</v>
      </c>
      <c r="G109" s="59">
        <f>SUM(G110+G117)</f>
        <v>18260.920000000002</v>
      </c>
      <c r="H109" s="59">
        <f>SUM(H110+H117)</f>
        <v>22940.6</v>
      </c>
      <c r="I109" s="159">
        <f>SUM(I110+I117)</f>
        <v>4495.34</v>
      </c>
      <c r="J109" s="195"/>
      <c r="K109" s="155">
        <f>SUM(K110+K117)</f>
        <v>6121.4900000000007</v>
      </c>
      <c r="L109" s="155">
        <f t="shared" si="6"/>
        <v>33.52235265254982</v>
      </c>
      <c r="M109" s="155">
        <f t="shared" si="7"/>
        <v>136.17412698483321</v>
      </c>
    </row>
    <row r="110" spans="2:13" x14ac:dyDescent="0.25">
      <c r="B110" s="11"/>
      <c r="C110" s="11"/>
      <c r="D110" s="7">
        <v>422</v>
      </c>
      <c r="E110" s="7"/>
      <c r="F110" s="141" t="s">
        <v>154</v>
      </c>
      <c r="G110" s="56">
        <f>SUM(G111:G116)</f>
        <v>17098.45</v>
      </c>
      <c r="H110" s="56">
        <f>SUM(H111:H116)</f>
        <v>21567.439999999999</v>
      </c>
      <c r="I110" s="158">
        <f>SUM(I111:I116)</f>
        <v>3747.1</v>
      </c>
      <c r="J110" s="196"/>
      <c r="K110" s="90">
        <f>SUM(K111:K116)</f>
        <v>5477.1</v>
      </c>
      <c r="L110" s="155">
        <f t="shared" si="6"/>
        <v>32.032728112782152</v>
      </c>
      <c r="M110" s="155">
        <f t="shared" si="7"/>
        <v>146.16903738891412</v>
      </c>
    </row>
    <row r="111" spans="2:13" x14ac:dyDescent="0.25">
      <c r="B111" s="11"/>
      <c r="C111" s="11"/>
      <c r="D111" s="7"/>
      <c r="E111" s="7">
        <v>4221</v>
      </c>
      <c r="F111" s="134" t="s">
        <v>145</v>
      </c>
      <c r="G111" s="56">
        <v>10527.18</v>
      </c>
      <c r="H111" s="56">
        <v>19085.53</v>
      </c>
      <c r="I111" s="158">
        <v>3747.1</v>
      </c>
      <c r="J111" s="196"/>
      <c r="K111" s="90">
        <v>3747.1</v>
      </c>
      <c r="L111" s="155">
        <f t="shared" si="6"/>
        <v>35.594527689276703</v>
      </c>
      <c r="M111" s="155">
        <f t="shared" si="7"/>
        <v>100</v>
      </c>
    </row>
    <row r="112" spans="2:13" x14ac:dyDescent="0.25">
      <c r="B112" s="11"/>
      <c r="C112" s="11"/>
      <c r="D112" s="7"/>
      <c r="E112" s="7">
        <v>4222</v>
      </c>
      <c r="F112" s="135" t="s">
        <v>146</v>
      </c>
      <c r="G112" s="56">
        <v>4912.1000000000004</v>
      </c>
      <c r="H112" s="56">
        <v>331.81</v>
      </c>
      <c r="I112" s="158">
        <v>0</v>
      </c>
      <c r="J112" s="196"/>
      <c r="K112" s="90">
        <v>0</v>
      </c>
      <c r="L112" s="155">
        <f t="shared" si="6"/>
        <v>0</v>
      </c>
      <c r="M112" s="155">
        <v>0</v>
      </c>
    </row>
    <row r="113" spans="2:13" x14ac:dyDescent="0.25">
      <c r="B113" s="11"/>
      <c r="C113" s="11"/>
      <c r="D113" s="7"/>
      <c r="E113" s="7">
        <v>4223</v>
      </c>
      <c r="F113" s="141" t="s">
        <v>196</v>
      </c>
      <c r="G113" s="56">
        <v>0</v>
      </c>
      <c r="H113" s="56">
        <v>291.99</v>
      </c>
      <c r="I113" s="158">
        <v>0</v>
      </c>
      <c r="J113" s="196"/>
      <c r="K113" s="90">
        <v>0</v>
      </c>
      <c r="L113" s="155">
        <v>0</v>
      </c>
      <c r="M113" s="155">
        <v>0</v>
      </c>
    </row>
    <row r="114" spans="2:13" x14ac:dyDescent="0.25">
      <c r="B114" s="11"/>
      <c r="C114" s="11"/>
      <c r="D114" s="7"/>
      <c r="E114" s="7">
        <v>4225</v>
      </c>
      <c r="F114" s="141" t="s">
        <v>197</v>
      </c>
      <c r="G114" s="56">
        <v>0</v>
      </c>
      <c r="H114" s="56">
        <v>398.17</v>
      </c>
      <c r="I114" s="158">
        <v>0</v>
      </c>
      <c r="J114" s="196"/>
      <c r="K114" s="90">
        <v>1730</v>
      </c>
      <c r="L114" s="155">
        <v>0</v>
      </c>
      <c r="M114" s="155">
        <v>0</v>
      </c>
    </row>
    <row r="115" spans="2:13" x14ac:dyDescent="0.25">
      <c r="B115" s="11"/>
      <c r="C115" s="11"/>
      <c r="D115" s="7"/>
      <c r="E115" s="7">
        <v>4226</v>
      </c>
      <c r="F115" s="136" t="s">
        <v>147</v>
      </c>
      <c r="G115" s="56">
        <v>248.99</v>
      </c>
      <c r="H115" s="56">
        <v>0</v>
      </c>
      <c r="I115" s="158">
        <v>0</v>
      </c>
      <c r="J115" s="196"/>
      <c r="K115" s="90">
        <v>0</v>
      </c>
      <c r="L115" s="155">
        <f t="shared" ref="L115:L126" si="9">SUM(K115/G115)*100</f>
        <v>0</v>
      </c>
      <c r="M115" s="155">
        <v>0</v>
      </c>
    </row>
    <row r="116" spans="2:13" x14ac:dyDescent="0.25">
      <c r="B116" s="137"/>
      <c r="C116" s="24"/>
      <c r="D116" s="24"/>
      <c r="E116" s="12">
        <v>4227</v>
      </c>
      <c r="F116" s="139" t="s">
        <v>148</v>
      </c>
      <c r="G116" s="90">
        <v>1410.18</v>
      </c>
      <c r="H116" s="90">
        <v>1459.94</v>
      </c>
      <c r="I116" s="90">
        <v>0</v>
      </c>
      <c r="J116" s="192"/>
      <c r="K116" s="90">
        <v>0</v>
      </c>
      <c r="L116" s="155">
        <f t="shared" si="9"/>
        <v>0</v>
      </c>
      <c r="M116" s="155">
        <v>0</v>
      </c>
    </row>
    <row r="117" spans="2:13" x14ac:dyDescent="0.25">
      <c r="B117" s="137"/>
      <c r="C117" s="24"/>
      <c r="D117" s="24">
        <v>424</v>
      </c>
      <c r="E117" s="24"/>
      <c r="F117" s="139" t="s">
        <v>149</v>
      </c>
      <c r="G117" s="90">
        <f>SUM(G118)</f>
        <v>1162.47</v>
      </c>
      <c r="H117" s="90">
        <f>SUM(H118)</f>
        <v>1373.16</v>
      </c>
      <c r="I117" s="90">
        <f>SUM(I118)</f>
        <v>748.24</v>
      </c>
      <c r="J117" s="192"/>
      <c r="K117" s="90">
        <f>SUM(K118)</f>
        <v>644.39</v>
      </c>
      <c r="L117" s="155">
        <f t="shared" si="9"/>
        <v>55.432828374065565</v>
      </c>
      <c r="M117" s="155">
        <f t="shared" ref="M117:M126" si="10">SUM(K117/I117)*100</f>
        <v>86.1207633914252</v>
      </c>
    </row>
    <row r="118" spans="2:13" x14ac:dyDescent="0.25">
      <c r="B118" s="137"/>
      <c r="C118" s="24"/>
      <c r="D118" s="24"/>
      <c r="E118" s="12">
        <v>4241</v>
      </c>
      <c r="F118" s="138" t="s">
        <v>150</v>
      </c>
      <c r="G118" s="56">
        <v>1162.47</v>
      </c>
      <c r="H118" s="90">
        <v>1373.16</v>
      </c>
      <c r="I118" s="90">
        <v>748.24</v>
      </c>
      <c r="J118" s="192"/>
      <c r="K118" s="90">
        <v>644.39</v>
      </c>
      <c r="L118" s="155">
        <f t="shared" si="9"/>
        <v>55.432828374065565</v>
      </c>
      <c r="M118" s="155">
        <f t="shared" si="10"/>
        <v>86.1207633914252</v>
      </c>
    </row>
    <row r="119" spans="2:13" s="69" customFormat="1" x14ac:dyDescent="0.25">
      <c r="B119" s="91"/>
      <c r="C119" s="91">
        <v>45</v>
      </c>
      <c r="D119" s="70"/>
      <c r="E119" s="9"/>
      <c r="F119" s="142" t="s">
        <v>151</v>
      </c>
      <c r="G119" s="59">
        <f t="shared" ref="G119:I120" si="11">SUM(G120)</f>
        <v>229449.45</v>
      </c>
      <c r="H119" s="155">
        <f t="shared" si="11"/>
        <v>80821.600000000006</v>
      </c>
      <c r="I119" s="155">
        <f t="shared" si="11"/>
        <v>1481.65</v>
      </c>
      <c r="J119" s="191"/>
      <c r="K119" s="155">
        <f>SUM(K120)</f>
        <v>0</v>
      </c>
      <c r="L119" s="155">
        <f t="shared" si="9"/>
        <v>0</v>
      </c>
      <c r="M119" s="155">
        <f t="shared" si="10"/>
        <v>0</v>
      </c>
    </row>
    <row r="120" spans="2:13" x14ac:dyDescent="0.25">
      <c r="B120" s="137"/>
      <c r="C120" s="24"/>
      <c r="D120" s="24">
        <v>451</v>
      </c>
      <c r="E120" s="24"/>
      <c r="F120" s="139" t="s">
        <v>151</v>
      </c>
      <c r="G120" s="24">
        <f t="shared" si="11"/>
        <v>229449.45</v>
      </c>
      <c r="H120" s="90">
        <f t="shared" si="11"/>
        <v>80821.600000000006</v>
      </c>
      <c r="I120" s="90">
        <f t="shared" si="11"/>
        <v>1481.65</v>
      </c>
      <c r="J120" s="192"/>
      <c r="K120" s="90">
        <f>SUM(K121)</f>
        <v>0</v>
      </c>
      <c r="L120" s="155">
        <f t="shared" si="9"/>
        <v>0</v>
      </c>
      <c r="M120" s="155">
        <f t="shared" si="10"/>
        <v>0</v>
      </c>
    </row>
    <row r="121" spans="2:13" x14ac:dyDescent="0.25">
      <c r="B121" s="137"/>
      <c r="C121" s="24"/>
      <c r="D121" s="24"/>
      <c r="E121" s="24">
        <v>4511</v>
      </c>
      <c r="F121" s="139" t="s">
        <v>152</v>
      </c>
      <c r="G121" s="24">
        <v>229449.45</v>
      </c>
      <c r="H121" s="90">
        <v>80821.600000000006</v>
      </c>
      <c r="I121" s="90">
        <v>1481.65</v>
      </c>
      <c r="J121" s="192"/>
      <c r="K121" s="90">
        <v>0</v>
      </c>
      <c r="L121" s="155">
        <f t="shared" si="9"/>
        <v>0</v>
      </c>
      <c r="M121" s="155">
        <f t="shared" si="10"/>
        <v>0</v>
      </c>
    </row>
    <row r="122" spans="2:13" x14ac:dyDescent="0.25">
      <c r="J122" s="35"/>
      <c r="L122" s="198"/>
      <c r="M122" s="198"/>
    </row>
    <row r="123" spans="2:13" x14ac:dyDescent="0.25">
      <c r="B123" s="180"/>
      <c r="C123" s="180">
        <v>92</v>
      </c>
      <c r="D123" s="181"/>
      <c r="E123" s="181"/>
      <c r="F123" s="142" t="s">
        <v>205</v>
      </c>
      <c r="G123" s="182">
        <f t="shared" ref="G123:K124" si="12">SUM(G124)</f>
        <v>-9968.15</v>
      </c>
      <c r="H123" s="182">
        <f t="shared" si="12"/>
        <v>4049</v>
      </c>
      <c r="I123" s="182">
        <f t="shared" si="12"/>
        <v>0</v>
      </c>
      <c r="J123" s="191"/>
      <c r="K123" s="182">
        <f t="shared" si="12"/>
        <v>-1862.7399999999907</v>
      </c>
      <c r="L123" s="155">
        <f t="shared" si="9"/>
        <v>18.686917833298967</v>
      </c>
      <c r="M123" s="155">
        <v>0</v>
      </c>
    </row>
    <row r="124" spans="2:13" x14ac:dyDescent="0.25">
      <c r="B124" s="183"/>
      <c r="C124" s="184"/>
      <c r="D124" s="183">
        <v>922</v>
      </c>
      <c r="E124" s="184"/>
      <c r="F124" s="141" t="s">
        <v>206</v>
      </c>
      <c r="G124" s="185">
        <f t="shared" si="12"/>
        <v>-9968.15</v>
      </c>
      <c r="H124" s="185">
        <f t="shared" si="12"/>
        <v>4049</v>
      </c>
      <c r="I124" s="185">
        <f t="shared" si="12"/>
        <v>0</v>
      </c>
      <c r="J124" s="192"/>
      <c r="K124" s="185">
        <f t="shared" si="12"/>
        <v>-1862.7399999999907</v>
      </c>
      <c r="L124" s="155">
        <f t="shared" si="9"/>
        <v>18.686917833298967</v>
      </c>
      <c r="M124" s="155">
        <v>0</v>
      </c>
    </row>
    <row r="125" spans="2:13" x14ac:dyDescent="0.25">
      <c r="B125" s="183"/>
      <c r="C125" s="184"/>
      <c r="D125" s="184"/>
      <c r="E125" s="184">
        <v>9222</v>
      </c>
      <c r="F125" s="141" t="s">
        <v>209</v>
      </c>
      <c r="G125" s="185">
        <v>-9968.15</v>
      </c>
      <c r="H125" s="185">
        <f>SUM(SAŽETAK!H15)</f>
        <v>4049</v>
      </c>
      <c r="I125" s="185">
        <v>0</v>
      </c>
      <c r="J125" s="192"/>
      <c r="K125" s="185">
        <f>SUM(SAŽETAK!J15)</f>
        <v>-1862.7399999999907</v>
      </c>
      <c r="L125" s="155">
        <f t="shared" si="9"/>
        <v>18.686917833298967</v>
      </c>
      <c r="M125" s="155">
        <v>0</v>
      </c>
    </row>
    <row r="126" spans="2:13" x14ac:dyDescent="0.25">
      <c r="B126" s="183"/>
      <c r="C126" s="184"/>
      <c r="D126" s="184" t="s">
        <v>210</v>
      </c>
      <c r="E126" s="184"/>
      <c r="F126" s="141"/>
      <c r="G126" s="185">
        <f>SUM(G125+G48)</f>
        <v>1170115.3999999999</v>
      </c>
      <c r="H126" s="185">
        <f>SUM(H123+H48)</f>
        <v>1157787.26</v>
      </c>
      <c r="I126" s="185">
        <f>SUM(I123+I48)</f>
        <v>920346.97000000009</v>
      </c>
      <c r="J126" s="192"/>
      <c r="K126" s="185">
        <f>SUM(K123+K48)</f>
        <v>1026890.7700000001</v>
      </c>
      <c r="L126" s="155">
        <f t="shared" si="9"/>
        <v>87.759785915132838</v>
      </c>
      <c r="M126" s="155">
        <f t="shared" si="10"/>
        <v>111.57648185661979</v>
      </c>
    </row>
  </sheetData>
  <mergeCells count="7">
    <mergeCell ref="B4:M4"/>
    <mergeCell ref="B2:M2"/>
    <mergeCell ref="B46:F46"/>
    <mergeCell ref="B47:F47"/>
    <mergeCell ref="B8:F8"/>
    <mergeCell ref="B9:F9"/>
    <mergeCell ref="B6:M6"/>
  </mergeCells>
  <pageMargins left="0.7" right="0.7" top="0.75" bottom="0.75" header="0.3" footer="0.3"/>
  <pageSetup paperSize="9" scale="2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67"/>
  <sheetViews>
    <sheetView workbookViewId="0">
      <selection activeCell="D7" sqref="D7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15"/>
      <c r="C1" s="15"/>
      <c r="D1" s="15"/>
      <c r="E1" s="15"/>
      <c r="F1" s="3"/>
      <c r="G1" s="3"/>
      <c r="H1" s="3"/>
    </row>
    <row r="2" spans="2:8" ht="15.75" customHeight="1" x14ac:dyDescent="0.25">
      <c r="B2" s="394" t="s">
        <v>38</v>
      </c>
      <c r="C2" s="394"/>
      <c r="D2" s="394"/>
      <c r="E2" s="394"/>
      <c r="F2" s="394"/>
      <c r="G2" s="394"/>
      <c r="H2" s="394"/>
    </row>
    <row r="3" spans="2:8" ht="18" x14ac:dyDescent="0.25">
      <c r="B3" s="38"/>
      <c r="C3" s="38"/>
      <c r="D3" s="38"/>
      <c r="E3" s="38"/>
      <c r="F3" s="39"/>
      <c r="G3" s="39"/>
      <c r="H3" s="39"/>
    </row>
    <row r="4" spans="2:8" ht="31.5" customHeight="1" x14ac:dyDescent="0.25">
      <c r="B4" s="31" t="s">
        <v>6</v>
      </c>
      <c r="C4" s="31" t="s">
        <v>155</v>
      </c>
      <c r="D4" s="31" t="s">
        <v>72</v>
      </c>
      <c r="E4" s="31" t="s">
        <v>73</v>
      </c>
      <c r="F4" s="31" t="s">
        <v>74</v>
      </c>
      <c r="G4" s="31" t="s">
        <v>18</v>
      </c>
      <c r="H4" s="31" t="s">
        <v>49</v>
      </c>
    </row>
    <row r="5" spans="2:8" s="23" customFormat="1" ht="11.25" x14ac:dyDescent="0.2">
      <c r="B5" s="32">
        <v>1</v>
      </c>
      <c r="C5" s="32">
        <v>2</v>
      </c>
      <c r="D5" s="32">
        <v>3</v>
      </c>
      <c r="E5" s="32">
        <v>4</v>
      </c>
      <c r="F5" s="32">
        <v>5</v>
      </c>
      <c r="G5" s="32" t="s">
        <v>20</v>
      </c>
      <c r="H5" s="32" t="s">
        <v>21</v>
      </c>
    </row>
    <row r="6" spans="2:8" ht="28.5" customHeight="1" x14ac:dyDescent="0.25">
      <c r="B6" s="148" t="s">
        <v>37</v>
      </c>
      <c r="C6" s="149">
        <f>SUM(C7+C12+C15+C18+C22+C25)</f>
        <v>1170115.4000000001</v>
      </c>
      <c r="D6" s="150"/>
      <c r="E6" s="151"/>
      <c r="F6" s="152"/>
      <c r="G6" s="152"/>
      <c r="H6" s="152"/>
    </row>
    <row r="7" spans="2:8" ht="28.5" x14ac:dyDescent="0.25">
      <c r="B7" s="143" t="s">
        <v>156</v>
      </c>
      <c r="C7" s="59">
        <f>SUM(C8:C10)</f>
        <v>762727.39</v>
      </c>
      <c r="D7" s="71"/>
      <c r="E7" s="71"/>
      <c r="F7" s="70"/>
      <c r="G7" s="70"/>
      <c r="H7" s="70"/>
    </row>
    <row r="8" spans="2:8" ht="25.5" x14ac:dyDescent="0.25">
      <c r="B8" s="28" t="s">
        <v>163</v>
      </c>
      <c r="C8" s="56">
        <v>2962.22</v>
      </c>
      <c r="D8" s="4"/>
      <c r="E8" s="4"/>
      <c r="F8" s="24"/>
      <c r="G8" s="24"/>
      <c r="H8" s="24"/>
    </row>
    <row r="9" spans="2:8" ht="25.5" x14ac:dyDescent="0.25">
      <c r="B9" s="146" t="s">
        <v>164</v>
      </c>
      <c r="C9" s="56">
        <v>757508.87</v>
      </c>
      <c r="D9" s="4"/>
      <c r="E9" s="4"/>
      <c r="F9" s="24"/>
      <c r="G9" s="24"/>
      <c r="H9" s="24"/>
    </row>
    <row r="10" spans="2:8" ht="25.5" x14ac:dyDescent="0.25">
      <c r="B10" s="147" t="s">
        <v>165</v>
      </c>
      <c r="C10" s="56">
        <v>2256.3000000000002</v>
      </c>
      <c r="D10" s="4"/>
      <c r="E10" s="4"/>
      <c r="F10" s="24"/>
      <c r="G10" s="24"/>
      <c r="H10" s="24"/>
    </row>
    <row r="11" spans="2:8" x14ac:dyDescent="0.25">
      <c r="B11" s="147"/>
      <c r="C11" s="56"/>
      <c r="D11" s="4"/>
      <c r="E11" s="4"/>
      <c r="F11" s="24"/>
      <c r="G11" s="24"/>
      <c r="H11" s="24"/>
    </row>
    <row r="12" spans="2:8" x14ac:dyDescent="0.25">
      <c r="B12" s="143" t="s">
        <v>166</v>
      </c>
      <c r="C12" s="59">
        <f>SUM(C13)</f>
        <v>1.54</v>
      </c>
      <c r="D12" s="71"/>
      <c r="E12" s="71"/>
      <c r="F12" s="70"/>
      <c r="G12" s="70"/>
      <c r="H12" s="70"/>
    </row>
    <row r="13" spans="2:8" x14ac:dyDescent="0.25">
      <c r="B13" s="147" t="s">
        <v>160</v>
      </c>
      <c r="C13" s="56">
        <v>1.54</v>
      </c>
      <c r="D13" s="4"/>
      <c r="E13" s="4"/>
      <c r="F13" s="24"/>
      <c r="G13" s="24"/>
      <c r="H13" s="24"/>
    </row>
    <row r="14" spans="2:8" x14ac:dyDescent="0.25">
      <c r="B14" s="147"/>
      <c r="C14" s="56"/>
      <c r="D14" s="4"/>
      <c r="E14" s="4"/>
      <c r="F14" s="24"/>
      <c r="G14" s="24"/>
      <c r="H14" s="24"/>
    </row>
    <row r="15" spans="2:8" ht="42.75" x14ac:dyDescent="0.25">
      <c r="B15" s="143" t="s">
        <v>157</v>
      </c>
      <c r="C15" s="59">
        <f>SUM(C16)</f>
        <v>4330</v>
      </c>
      <c r="D15" s="4"/>
      <c r="E15" s="4"/>
      <c r="F15" s="24"/>
      <c r="G15" s="24"/>
      <c r="H15" s="24"/>
    </row>
    <row r="16" spans="2:8" x14ac:dyDescent="0.25">
      <c r="B16" s="27" t="s">
        <v>158</v>
      </c>
      <c r="C16" s="56">
        <v>4330</v>
      </c>
      <c r="D16" s="4"/>
      <c r="E16" s="4"/>
      <c r="F16" s="24"/>
      <c r="G16" s="24"/>
      <c r="H16" s="24"/>
    </row>
    <row r="17" spans="2:8" x14ac:dyDescent="0.25">
      <c r="B17" s="27"/>
      <c r="C17" s="56"/>
      <c r="D17" s="4"/>
      <c r="E17" s="4"/>
      <c r="F17" s="24"/>
      <c r="G17" s="24"/>
      <c r="H17" s="24"/>
    </row>
    <row r="18" spans="2:8" ht="42.75" x14ac:dyDescent="0.25">
      <c r="B18" s="143" t="s">
        <v>159</v>
      </c>
      <c r="C18" s="59">
        <f>SUM(C19:C20)</f>
        <v>249656.65</v>
      </c>
      <c r="D18" s="71"/>
      <c r="E18" s="71"/>
      <c r="F18" s="70"/>
      <c r="G18" s="70"/>
      <c r="H18" s="70"/>
    </row>
    <row r="19" spans="2:8" x14ac:dyDescent="0.25">
      <c r="B19" s="27" t="s">
        <v>160</v>
      </c>
      <c r="C19" s="56">
        <v>5180.7700000000004</v>
      </c>
      <c r="D19" s="4"/>
      <c r="E19" s="4"/>
      <c r="F19" s="24"/>
      <c r="G19" s="24"/>
      <c r="H19" s="24"/>
    </row>
    <row r="20" spans="2:8" x14ac:dyDescent="0.25">
      <c r="B20" s="27" t="s">
        <v>161</v>
      </c>
      <c r="C20" s="56">
        <v>244475.88</v>
      </c>
      <c r="D20" s="4"/>
      <c r="E20" s="4"/>
      <c r="F20" s="24"/>
      <c r="G20" s="24"/>
      <c r="H20" s="24"/>
    </row>
    <row r="21" spans="2:8" x14ac:dyDescent="0.25">
      <c r="B21" s="27"/>
      <c r="C21" s="56"/>
      <c r="D21" s="4"/>
      <c r="E21" s="4"/>
      <c r="F21" s="24"/>
      <c r="G21" s="24"/>
      <c r="H21" s="24"/>
    </row>
    <row r="22" spans="2:8" x14ac:dyDescent="0.25">
      <c r="B22" s="143" t="s">
        <v>167</v>
      </c>
      <c r="C22" s="59">
        <f>SUM(C23)</f>
        <v>152953.78</v>
      </c>
      <c r="D22" s="71"/>
      <c r="E22" s="71"/>
      <c r="F22" s="70"/>
      <c r="G22" s="70"/>
      <c r="H22" s="70"/>
    </row>
    <row r="23" spans="2:8" x14ac:dyDescent="0.25">
      <c r="B23" s="27" t="s">
        <v>168</v>
      </c>
      <c r="C23" s="56">
        <v>152953.78</v>
      </c>
      <c r="D23" s="4"/>
      <c r="E23" s="4"/>
      <c r="F23" s="24"/>
      <c r="G23" s="24"/>
      <c r="H23" s="24"/>
    </row>
    <row r="24" spans="2:8" x14ac:dyDescent="0.25">
      <c r="B24" s="27"/>
      <c r="C24" s="56"/>
      <c r="D24" s="4"/>
      <c r="E24" s="4"/>
      <c r="F24" s="24"/>
      <c r="G24" s="24"/>
      <c r="H24" s="24"/>
    </row>
    <row r="25" spans="2:8" x14ac:dyDescent="0.25">
      <c r="B25" s="145" t="s">
        <v>162</v>
      </c>
      <c r="C25" s="59">
        <f>SUM(C26)</f>
        <v>446.04</v>
      </c>
      <c r="D25" s="71"/>
      <c r="E25" s="71"/>
      <c r="F25" s="70"/>
      <c r="G25" s="70"/>
      <c r="H25" s="70"/>
    </row>
    <row r="26" spans="2:8" x14ac:dyDescent="0.25">
      <c r="B26" s="27" t="s">
        <v>160</v>
      </c>
      <c r="C26" s="56">
        <v>446.04</v>
      </c>
      <c r="D26" s="4"/>
      <c r="E26" s="4"/>
      <c r="F26" s="24"/>
      <c r="G26" s="24"/>
      <c r="H26" s="24"/>
    </row>
    <row r="27" spans="2:8" x14ac:dyDescent="0.25">
      <c r="B27" s="26"/>
      <c r="C27" s="56"/>
      <c r="D27" s="4"/>
      <c r="E27" s="5"/>
      <c r="F27" s="24"/>
      <c r="G27" s="24"/>
      <c r="H27" s="24"/>
    </row>
    <row r="28" spans="2:8" s="69" customFormat="1" ht="30" customHeight="1" x14ac:dyDescent="0.25">
      <c r="B28" s="148" t="s">
        <v>36</v>
      </c>
      <c r="C28" s="149">
        <f>SUM(C29+C53)</f>
        <v>1180083.55</v>
      </c>
      <c r="D28" s="150"/>
      <c r="E28" s="151"/>
      <c r="F28" s="152"/>
      <c r="G28" s="152"/>
      <c r="H28" s="152"/>
    </row>
    <row r="29" spans="2:8" s="69" customFormat="1" ht="30" customHeight="1" x14ac:dyDescent="0.25">
      <c r="B29" s="148" t="s">
        <v>183</v>
      </c>
      <c r="C29" s="149">
        <f>SUM(C30+C34+C42+C46+C49)</f>
        <v>911473.62</v>
      </c>
      <c r="D29" s="150"/>
      <c r="E29" s="151"/>
      <c r="F29" s="152"/>
      <c r="G29" s="152"/>
      <c r="H29" s="152"/>
    </row>
    <row r="30" spans="2:8" s="69" customFormat="1" ht="15.75" customHeight="1" x14ac:dyDescent="0.25">
      <c r="B30" s="163" t="s">
        <v>188</v>
      </c>
      <c r="C30" s="59">
        <f>SUM(C31:C32)</f>
        <v>745237.38</v>
      </c>
      <c r="D30" s="71"/>
      <c r="E30" s="71"/>
      <c r="F30" s="70"/>
      <c r="G30" s="70"/>
      <c r="H30" s="70"/>
    </row>
    <row r="31" spans="2:8" ht="25.5" x14ac:dyDescent="0.25">
      <c r="B31" s="146" t="s">
        <v>164</v>
      </c>
      <c r="C31" s="56">
        <v>745157.75</v>
      </c>
      <c r="D31" s="4"/>
      <c r="E31" s="4"/>
      <c r="F31" s="24"/>
      <c r="G31" s="24"/>
      <c r="H31" s="24"/>
    </row>
    <row r="32" spans="2:8" ht="25.5" x14ac:dyDescent="0.25">
      <c r="B32" s="28" t="s">
        <v>163</v>
      </c>
      <c r="C32" s="56">
        <v>79.63</v>
      </c>
      <c r="D32" s="4"/>
      <c r="E32" s="4"/>
      <c r="F32" s="24"/>
      <c r="G32" s="24"/>
      <c r="H32" s="24"/>
    </row>
    <row r="33" spans="2:8" x14ac:dyDescent="0.25">
      <c r="B33" s="27"/>
      <c r="C33" s="56"/>
      <c r="D33" s="4"/>
      <c r="E33" s="4"/>
      <c r="F33" s="24"/>
      <c r="G33" s="24"/>
      <c r="H33" s="24"/>
    </row>
    <row r="34" spans="2:8" s="69" customFormat="1" x14ac:dyDescent="0.25">
      <c r="B34" s="163" t="s">
        <v>189</v>
      </c>
      <c r="C34" s="59">
        <f>SUM(C35:C40)</f>
        <v>164042.53</v>
      </c>
      <c r="D34" s="71"/>
      <c r="E34" s="130"/>
      <c r="F34" s="70"/>
      <c r="G34" s="70"/>
      <c r="H34" s="70"/>
    </row>
    <row r="35" spans="2:8" x14ac:dyDescent="0.25">
      <c r="B35" s="27" t="s">
        <v>168</v>
      </c>
      <c r="C35" s="56">
        <v>5263.96</v>
      </c>
      <c r="D35" s="4"/>
      <c r="E35" s="5"/>
      <c r="F35" s="24"/>
      <c r="G35" s="24"/>
      <c r="H35" s="24"/>
    </row>
    <row r="36" spans="2:8" x14ac:dyDescent="0.25">
      <c r="B36" s="27" t="s">
        <v>160</v>
      </c>
      <c r="C36" s="56">
        <v>23355.83</v>
      </c>
      <c r="D36" s="4"/>
      <c r="E36" s="5"/>
      <c r="F36" s="24"/>
      <c r="G36" s="24"/>
      <c r="H36" s="24"/>
    </row>
    <row r="37" spans="2:8" x14ac:dyDescent="0.25">
      <c r="B37" s="26" t="s">
        <v>179</v>
      </c>
      <c r="C37" s="56">
        <v>129338.49</v>
      </c>
      <c r="D37" s="4"/>
      <c r="E37" s="5"/>
      <c r="F37" s="24"/>
      <c r="G37" s="24"/>
      <c r="H37" s="24"/>
    </row>
    <row r="38" spans="2:8" ht="25.5" x14ac:dyDescent="0.25">
      <c r="B38" s="146" t="s">
        <v>164</v>
      </c>
      <c r="C38" s="56">
        <v>4982.29</v>
      </c>
      <c r="D38" s="4"/>
      <c r="E38" s="5"/>
      <c r="F38" s="24"/>
      <c r="G38" s="24"/>
      <c r="H38" s="24"/>
    </row>
    <row r="39" spans="2:8" ht="25.5" x14ac:dyDescent="0.25">
      <c r="B39" s="28" t="s">
        <v>163</v>
      </c>
      <c r="C39" s="56">
        <v>335.5</v>
      </c>
      <c r="D39" s="4"/>
      <c r="E39" s="5"/>
      <c r="F39" s="24"/>
      <c r="G39" s="24"/>
      <c r="H39" s="24"/>
    </row>
    <row r="40" spans="2:8" ht="25.5" x14ac:dyDescent="0.25">
      <c r="B40" s="147" t="s">
        <v>165</v>
      </c>
      <c r="C40" s="56">
        <v>766.46</v>
      </c>
      <c r="D40" s="4"/>
      <c r="E40" s="5"/>
      <c r="F40" s="24"/>
      <c r="G40" s="24"/>
      <c r="H40" s="24"/>
    </row>
    <row r="41" spans="2:8" x14ac:dyDescent="0.25">
      <c r="B41" s="147"/>
      <c r="C41" s="56"/>
      <c r="D41" s="4"/>
      <c r="E41" s="5"/>
      <c r="F41" s="24"/>
      <c r="G41" s="24"/>
      <c r="H41" s="24"/>
    </row>
    <row r="42" spans="2:8" s="69" customFormat="1" x14ac:dyDescent="0.25">
      <c r="B42" s="164" t="s">
        <v>180</v>
      </c>
      <c r="C42" s="59">
        <f>SUM(C43:C44)</f>
        <v>1367.6</v>
      </c>
      <c r="D42" s="71"/>
      <c r="E42" s="130"/>
      <c r="F42" s="70"/>
      <c r="G42" s="70"/>
      <c r="H42" s="70"/>
    </row>
    <row r="43" spans="2:8" x14ac:dyDescent="0.25">
      <c r="B43" s="26" t="s">
        <v>179</v>
      </c>
      <c r="C43" s="56">
        <v>663.61</v>
      </c>
      <c r="D43" s="4"/>
      <c r="E43" s="5"/>
      <c r="F43" s="24"/>
      <c r="G43" s="24"/>
      <c r="H43" s="24"/>
    </row>
    <row r="44" spans="2:8" ht="25.5" x14ac:dyDescent="0.25">
      <c r="B44" s="146" t="s">
        <v>164</v>
      </c>
      <c r="C44" s="56">
        <v>703.99</v>
      </c>
      <c r="D44" s="4"/>
      <c r="E44" s="5"/>
      <c r="F44" s="24"/>
      <c r="G44" s="24"/>
      <c r="H44" s="24"/>
    </row>
    <row r="45" spans="2:8" x14ac:dyDescent="0.25">
      <c r="B45" s="147"/>
      <c r="C45" s="56"/>
      <c r="D45" s="4"/>
      <c r="E45" s="5"/>
      <c r="F45" s="24"/>
      <c r="G45" s="24"/>
      <c r="H45" s="24"/>
    </row>
    <row r="46" spans="2:8" s="69" customFormat="1" ht="28.5" x14ac:dyDescent="0.25">
      <c r="B46" s="164" t="s">
        <v>181</v>
      </c>
      <c r="C46" s="59">
        <v>0</v>
      </c>
      <c r="D46" s="71"/>
      <c r="E46" s="130"/>
      <c r="F46" s="70"/>
      <c r="G46" s="70"/>
      <c r="H46" s="70"/>
    </row>
    <row r="47" spans="2:8" x14ac:dyDescent="0.25">
      <c r="B47" s="27" t="s">
        <v>168</v>
      </c>
      <c r="C47" s="56">
        <v>0</v>
      </c>
      <c r="D47" s="4"/>
      <c r="E47" s="5"/>
      <c r="F47" s="24"/>
      <c r="G47" s="24"/>
      <c r="H47" s="24"/>
    </row>
    <row r="48" spans="2:8" x14ac:dyDescent="0.25">
      <c r="B48" s="27"/>
      <c r="C48" s="56"/>
      <c r="D48" s="4"/>
      <c r="E48" s="5"/>
      <c r="F48" s="24"/>
      <c r="G48" s="24"/>
      <c r="H48" s="24"/>
    </row>
    <row r="49" spans="2:8" s="69" customFormat="1" x14ac:dyDescent="0.25">
      <c r="B49" s="165" t="s">
        <v>182</v>
      </c>
      <c r="C49" s="59">
        <f>SUM(C50)</f>
        <v>826.11</v>
      </c>
      <c r="D49" s="71"/>
      <c r="E49" s="130"/>
      <c r="F49" s="70"/>
      <c r="G49" s="70"/>
      <c r="H49" s="70"/>
    </row>
    <row r="50" spans="2:8" ht="25.5" x14ac:dyDescent="0.25">
      <c r="B50" s="146" t="s">
        <v>164</v>
      </c>
      <c r="C50" s="56">
        <v>826.11</v>
      </c>
      <c r="D50" s="4"/>
      <c r="E50" s="5"/>
      <c r="F50" s="24"/>
      <c r="G50" s="24"/>
      <c r="H50" s="24"/>
    </row>
    <row r="51" spans="2:8" x14ac:dyDescent="0.25">
      <c r="B51" s="27"/>
      <c r="C51" s="56"/>
      <c r="D51" s="4"/>
      <c r="E51" s="5"/>
      <c r="F51" s="24"/>
      <c r="G51" s="24"/>
      <c r="H51" s="24"/>
    </row>
    <row r="52" spans="2:8" x14ac:dyDescent="0.25">
      <c r="B52" s="27"/>
      <c r="C52" s="56"/>
      <c r="D52" s="4"/>
      <c r="E52" s="5"/>
      <c r="F52" s="24"/>
      <c r="G52" s="24"/>
      <c r="H52" s="24"/>
    </row>
    <row r="53" spans="2:8" s="69" customFormat="1" x14ac:dyDescent="0.25">
      <c r="B53" s="166" t="s">
        <v>184</v>
      </c>
      <c r="C53" s="59">
        <f>SUM(C54+C57+C64)</f>
        <v>268609.93</v>
      </c>
      <c r="D53" s="71"/>
      <c r="E53" s="130"/>
      <c r="F53" s="70"/>
      <c r="G53" s="70"/>
      <c r="H53" s="70"/>
    </row>
    <row r="54" spans="2:8" s="69" customFormat="1" x14ac:dyDescent="0.25">
      <c r="B54" s="165" t="s">
        <v>185</v>
      </c>
      <c r="C54" s="59">
        <f>SUM(C55)</f>
        <v>20899.560000000001</v>
      </c>
      <c r="D54" s="71"/>
      <c r="E54" s="130"/>
      <c r="F54" s="70"/>
      <c r="G54" s="70"/>
      <c r="H54" s="70"/>
    </row>
    <row r="55" spans="2:8" x14ac:dyDescent="0.25">
      <c r="B55" s="167" t="s">
        <v>179</v>
      </c>
      <c r="C55" s="56">
        <v>20899.560000000001</v>
      </c>
      <c r="D55" s="4"/>
      <c r="E55" s="5"/>
      <c r="F55" s="24"/>
      <c r="G55" s="24"/>
      <c r="H55" s="24"/>
    </row>
    <row r="56" spans="2:8" x14ac:dyDescent="0.25">
      <c r="B56" s="162"/>
      <c r="C56" s="56"/>
      <c r="D56" s="4"/>
      <c r="E56" s="5"/>
      <c r="F56" s="24"/>
      <c r="G56" s="24"/>
      <c r="H56" s="24"/>
    </row>
    <row r="57" spans="2:8" s="69" customFormat="1" x14ac:dyDescent="0.25">
      <c r="B57" s="165" t="s">
        <v>186</v>
      </c>
      <c r="C57" s="59">
        <f>SUM(C58:C62)</f>
        <v>18260.919999999998</v>
      </c>
      <c r="D57" s="71"/>
      <c r="E57" s="130"/>
      <c r="F57" s="70"/>
      <c r="G57" s="70"/>
      <c r="H57" s="70"/>
    </row>
    <row r="58" spans="2:8" x14ac:dyDescent="0.25">
      <c r="B58" s="168" t="s">
        <v>168</v>
      </c>
      <c r="C58" s="56">
        <v>1162.47</v>
      </c>
      <c r="D58" s="4"/>
      <c r="E58" s="5"/>
      <c r="F58" s="24"/>
      <c r="G58" s="24"/>
      <c r="H58" s="24"/>
    </row>
    <row r="59" spans="2:8" x14ac:dyDescent="0.25">
      <c r="B59" s="168" t="s">
        <v>160</v>
      </c>
      <c r="C59" s="56">
        <v>0</v>
      </c>
      <c r="D59" s="4"/>
      <c r="E59" s="5"/>
      <c r="F59" s="24"/>
      <c r="G59" s="24"/>
      <c r="H59" s="24"/>
    </row>
    <row r="60" spans="2:8" x14ac:dyDescent="0.25">
      <c r="B60" s="169" t="s">
        <v>179</v>
      </c>
      <c r="C60" s="56">
        <v>6322.28</v>
      </c>
      <c r="D60" s="4"/>
      <c r="E60" s="5"/>
      <c r="F60" s="24"/>
      <c r="G60" s="24"/>
      <c r="H60" s="24"/>
    </row>
    <row r="61" spans="2:8" ht="25.5" x14ac:dyDescent="0.25">
      <c r="B61" s="170" t="s">
        <v>163</v>
      </c>
      <c r="C61" s="56">
        <v>248.99</v>
      </c>
      <c r="D61" s="4"/>
      <c r="E61" s="5"/>
      <c r="F61" s="24"/>
      <c r="G61" s="24"/>
      <c r="H61" s="24"/>
    </row>
    <row r="62" spans="2:8" x14ac:dyDescent="0.25">
      <c r="B62" s="168" t="s">
        <v>161</v>
      </c>
      <c r="C62" s="56">
        <v>10527.18</v>
      </c>
      <c r="D62" s="4"/>
      <c r="E62" s="5"/>
      <c r="F62" s="24"/>
      <c r="G62" s="24"/>
      <c r="H62" s="24"/>
    </row>
    <row r="63" spans="2:8" x14ac:dyDescent="0.25">
      <c r="B63" s="26"/>
      <c r="C63" s="56"/>
      <c r="D63" s="4"/>
      <c r="E63" s="5"/>
      <c r="F63" s="24"/>
      <c r="G63" s="24"/>
      <c r="H63" s="24"/>
    </row>
    <row r="64" spans="2:8" s="69" customFormat="1" ht="28.5" customHeight="1" x14ac:dyDescent="0.25">
      <c r="B64" s="171" t="s">
        <v>187</v>
      </c>
      <c r="C64" s="59">
        <f>SUM(C65)</f>
        <v>229449.45</v>
      </c>
      <c r="D64" s="71"/>
      <c r="E64" s="130"/>
      <c r="F64" s="70"/>
      <c r="G64" s="70"/>
      <c r="H64" s="70"/>
    </row>
    <row r="65" spans="2:8" x14ac:dyDescent="0.25">
      <c r="B65" s="27" t="s">
        <v>161</v>
      </c>
      <c r="C65" s="56">
        <v>229449.45</v>
      </c>
      <c r="D65" s="4"/>
      <c r="E65" s="5"/>
      <c r="F65" s="24"/>
      <c r="G65" s="24"/>
      <c r="H65" s="24"/>
    </row>
    <row r="66" spans="2:8" x14ac:dyDescent="0.25">
      <c r="B66" s="27"/>
      <c r="C66" s="56"/>
      <c r="D66" s="4"/>
      <c r="E66" s="5"/>
      <c r="F66" s="24"/>
      <c r="G66" s="24"/>
      <c r="H66" s="24"/>
    </row>
    <row r="67" spans="2:8" x14ac:dyDescent="0.25">
      <c r="C67" s="144"/>
    </row>
  </sheetData>
  <mergeCells count="1">
    <mergeCell ref="B2:H2"/>
  </mergeCells>
  <pageMargins left="0.7" right="0.7" top="0.75" bottom="0.75" header="0.3" footer="0.3"/>
  <pageSetup paperSize="9" scale="7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9"/>
  <sheetViews>
    <sheetView workbookViewId="0">
      <selection activeCell="G44" sqref="G44"/>
    </sheetView>
  </sheetViews>
  <sheetFormatPr defaultRowHeight="15" x14ac:dyDescent="0.25"/>
  <cols>
    <col min="2" max="2" width="37.7109375" customWidth="1"/>
    <col min="3" max="3" width="25.28515625" customWidth="1"/>
    <col min="4" max="4" width="25.28515625" hidden="1" customWidth="1"/>
    <col min="5" max="7" width="25.28515625" customWidth="1"/>
    <col min="8" max="9" width="15.7109375" customWidth="1"/>
  </cols>
  <sheetData>
    <row r="1" spans="2:9" ht="18" x14ac:dyDescent="0.25">
      <c r="B1" s="15"/>
      <c r="C1" s="15"/>
      <c r="D1" s="15"/>
      <c r="E1" s="15"/>
      <c r="F1" s="15"/>
      <c r="G1" s="3"/>
      <c r="H1" s="3"/>
      <c r="I1" s="3"/>
    </row>
    <row r="2" spans="2:9" ht="15.75" customHeight="1" x14ac:dyDescent="0.25">
      <c r="B2" s="394" t="s">
        <v>38</v>
      </c>
      <c r="C2" s="394"/>
      <c r="D2" s="394"/>
      <c r="E2" s="394"/>
      <c r="F2" s="394"/>
      <c r="G2" s="394"/>
      <c r="H2" s="394"/>
      <c r="I2" s="394"/>
    </row>
    <row r="3" spans="2:9" ht="18" x14ac:dyDescent="0.25">
      <c r="B3" s="38"/>
      <c r="C3" s="38"/>
      <c r="D3" s="38"/>
      <c r="E3" s="38"/>
      <c r="F3" s="38"/>
      <c r="G3" s="39"/>
      <c r="H3" s="39"/>
      <c r="I3" s="39"/>
    </row>
    <row r="4" spans="2:9" ht="25.5" x14ac:dyDescent="0.25">
      <c r="B4" s="31" t="s">
        <v>6</v>
      </c>
      <c r="C4" s="31" t="s">
        <v>155</v>
      </c>
      <c r="D4" s="31" t="s">
        <v>72</v>
      </c>
      <c r="E4" s="31" t="s">
        <v>211</v>
      </c>
      <c r="F4" s="193" t="s">
        <v>82</v>
      </c>
      <c r="G4" s="31" t="s">
        <v>213</v>
      </c>
      <c r="H4" s="31" t="s">
        <v>18</v>
      </c>
      <c r="I4" s="31" t="s">
        <v>49</v>
      </c>
    </row>
    <row r="5" spans="2:9" s="23" customFormat="1" ht="11.25" x14ac:dyDescent="0.2">
      <c r="B5" s="32">
        <v>1</v>
      </c>
      <c r="C5" s="32">
        <v>2</v>
      </c>
      <c r="D5" s="32">
        <v>3</v>
      </c>
      <c r="E5" s="32">
        <v>3</v>
      </c>
      <c r="F5" s="194">
        <v>4</v>
      </c>
      <c r="G5" s="32">
        <v>5</v>
      </c>
      <c r="H5" s="32" t="s">
        <v>20</v>
      </c>
      <c r="I5" s="32" t="s">
        <v>212</v>
      </c>
    </row>
    <row r="6" spans="2:9" s="69" customFormat="1" x14ac:dyDescent="0.25">
      <c r="B6" s="6" t="s">
        <v>37</v>
      </c>
      <c r="C6" s="59">
        <f>SUM(C7+C10+C13+C16+C19+C22)</f>
        <v>1170115.3999999999</v>
      </c>
      <c r="D6" s="59">
        <f>SUM(D7+D10+D13+D16+D19+D22)</f>
        <v>1149296.82</v>
      </c>
      <c r="E6" s="159">
        <f>SUM(E7+E10+E13+E16+E19+E22)</f>
        <v>924395.97000000009</v>
      </c>
      <c r="F6" s="195"/>
      <c r="G6" s="155">
        <f>SUM(G7+G10+G13+G16+G19+G22)</f>
        <v>1026890.77</v>
      </c>
      <c r="H6" s="155">
        <f>SUM(G6/C6)*100</f>
        <v>87.759785915132824</v>
      </c>
      <c r="I6" s="155">
        <f>SUM(G6/E6)*100</f>
        <v>111.08775928566628</v>
      </c>
    </row>
    <row r="7" spans="2:9" s="69" customFormat="1" x14ac:dyDescent="0.25">
      <c r="B7" s="6" t="s">
        <v>35</v>
      </c>
      <c r="C7" s="59">
        <f>SUM(C8)</f>
        <v>152953.78</v>
      </c>
      <c r="D7" s="59">
        <f>SUM(D8)</f>
        <v>104195.42</v>
      </c>
      <c r="E7" s="59">
        <f>SUM(E8)</f>
        <v>99843.22</v>
      </c>
      <c r="F7" s="149"/>
      <c r="G7" s="155">
        <f>SUM(G8)</f>
        <v>101176.04</v>
      </c>
      <c r="H7" s="155">
        <f t="shared" ref="H7:H44" si="0">SUM(G7/C7)*100</f>
        <v>66.148113502000399</v>
      </c>
      <c r="I7" s="155">
        <f t="shared" ref="I7:I23" si="1">SUM(G7/E7)*100</f>
        <v>101.33491287640763</v>
      </c>
    </row>
    <row r="8" spans="2:9" x14ac:dyDescent="0.25">
      <c r="B8" s="28" t="s">
        <v>34</v>
      </c>
      <c r="C8" s="56">
        <v>152953.78</v>
      </c>
      <c r="D8" s="56">
        <v>104195.42</v>
      </c>
      <c r="E8" s="56">
        <v>99843.22</v>
      </c>
      <c r="F8" s="189"/>
      <c r="G8" s="90">
        <v>101176.04</v>
      </c>
      <c r="H8" s="155">
        <f t="shared" si="0"/>
        <v>66.148113502000399</v>
      </c>
      <c r="I8" s="155">
        <f t="shared" si="1"/>
        <v>101.33491287640763</v>
      </c>
    </row>
    <row r="9" spans="2:9" ht="9" customHeight="1" x14ac:dyDescent="0.25">
      <c r="B9" s="27"/>
      <c r="C9" s="56"/>
      <c r="D9" s="56"/>
      <c r="E9" s="56"/>
      <c r="F9" s="189"/>
      <c r="G9" s="90"/>
      <c r="H9" s="155"/>
      <c r="I9" s="155"/>
    </row>
    <row r="10" spans="2:9" s="69" customFormat="1" x14ac:dyDescent="0.25">
      <c r="B10" s="6" t="s">
        <v>32</v>
      </c>
      <c r="C10" s="59">
        <f>SUM(C11)</f>
        <v>0</v>
      </c>
      <c r="D10" s="59">
        <f>SUM(D11)</f>
        <v>0</v>
      </c>
      <c r="E10" s="159">
        <f>SUM(E11)</f>
        <v>0</v>
      </c>
      <c r="F10" s="195"/>
      <c r="G10" s="155">
        <f>SUM(G11)</f>
        <v>0</v>
      </c>
      <c r="H10" s="155">
        <v>0</v>
      </c>
      <c r="I10" s="155">
        <v>0</v>
      </c>
    </row>
    <row r="11" spans="2:9" x14ac:dyDescent="0.25">
      <c r="B11" s="26" t="s">
        <v>31</v>
      </c>
      <c r="C11" s="56">
        <v>0</v>
      </c>
      <c r="D11" s="56">
        <v>0</v>
      </c>
      <c r="E11" s="158">
        <v>0</v>
      </c>
      <c r="F11" s="196"/>
      <c r="G11" s="90">
        <v>0</v>
      </c>
      <c r="H11" s="155">
        <v>0</v>
      </c>
      <c r="I11" s="155">
        <v>0</v>
      </c>
    </row>
    <row r="12" spans="2:9" ht="9.75" customHeight="1" x14ac:dyDescent="0.25">
      <c r="B12" s="26"/>
      <c r="C12" s="56"/>
      <c r="D12" s="56"/>
      <c r="E12" s="158"/>
      <c r="F12" s="196"/>
      <c r="G12" s="90"/>
      <c r="H12" s="155"/>
      <c r="I12" s="155"/>
    </row>
    <row r="13" spans="2:9" s="69" customFormat="1" x14ac:dyDescent="0.25">
      <c r="B13" s="6" t="s">
        <v>30</v>
      </c>
      <c r="C13" s="59">
        <f>SUM(C14)</f>
        <v>5628.35</v>
      </c>
      <c r="D13" s="59">
        <f>SUM(D14)</f>
        <v>13176.22</v>
      </c>
      <c r="E13" s="159">
        <f>SUM(E14)</f>
        <v>6226.45</v>
      </c>
      <c r="F13" s="195"/>
      <c r="G13" s="155">
        <f>SUM(G14)</f>
        <v>17798.47</v>
      </c>
      <c r="H13" s="155">
        <f t="shared" si="0"/>
        <v>316.22891255874276</v>
      </c>
      <c r="I13" s="155">
        <f t="shared" si="1"/>
        <v>285.85261264444426</v>
      </c>
    </row>
    <row r="14" spans="2:9" x14ac:dyDescent="0.25">
      <c r="B14" s="26" t="s">
        <v>172</v>
      </c>
      <c r="C14" s="56">
        <v>5628.35</v>
      </c>
      <c r="D14" s="56">
        <v>13176.22</v>
      </c>
      <c r="E14" s="158">
        <v>6226.45</v>
      </c>
      <c r="F14" s="196"/>
      <c r="G14" s="90">
        <v>17798.47</v>
      </c>
      <c r="H14" s="155">
        <f t="shared" si="0"/>
        <v>316.22891255874276</v>
      </c>
      <c r="I14" s="155">
        <f t="shared" si="1"/>
        <v>285.85261264444426</v>
      </c>
    </row>
    <row r="15" spans="2:9" ht="8.25" customHeight="1" x14ac:dyDescent="0.25">
      <c r="B15" s="11"/>
      <c r="C15" s="56"/>
      <c r="D15" s="56"/>
      <c r="E15" s="158"/>
      <c r="F15" s="196"/>
      <c r="G15" s="90"/>
      <c r="H15" s="155"/>
      <c r="I15" s="155"/>
    </row>
    <row r="16" spans="2:9" s="69" customFormat="1" x14ac:dyDescent="0.25">
      <c r="B16" s="6" t="s">
        <v>173</v>
      </c>
      <c r="C16" s="59">
        <f>SUM(C17)</f>
        <v>4330</v>
      </c>
      <c r="D16" s="59">
        <f>SUM(D17)</f>
        <v>2800.45</v>
      </c>
      <c r="E16" s="159">
        <f>SUM(E17)</f>
        <v>642.55999999999995</v>
      </c>
      <c r="F16" s="195"/>
      <c r="G16" s="155">
        <f>SUM(G17)</f>
        <v>0</v>
      </c>
      <c r="H16" s="155">
        <f t="shared" si="0"/>
        <v>0</v>
      </c>
      <c r="I16" s="155">
        <f t="shared" si="1"/>
        <v>0</v>
      </c>
    </row>
    <row r="17" spans="2:9" x14ac:dyDescent="0.25">
      <c r="B17" s="11" t="s">
        <v>174</v>
      </c>
      <c r="C17" s="56">
        <v>4330</v>
      </c>
      <c r="D17" s="56">
        <v>2800.45</v>
      </c>
      <c r="E17" s="158">
        <v>642.55999999999995</v>
      </c>
      <c r="F17" s="196"/>
      <c r="G17" s="90">
        <v>0</v>
      </c>
      <c r="H17" s="155">
        <f t="shared" si="0"/>
        <v>0</v>
      </c>
      <c r="I17" s="155">
        <f t="shared" si="1"/>
        <v>0</v>
      </c>
    </row>
    <row r="18" spans="2:9" ht="9" customHeight="1" x14ac:dyDescent="0.25">
      <c r="B18" s="11"/>
      <c r="C18" s="56"/>
      <c r="D18" s="56"/>
      <c r="E18" s="158"/>
      <c r="F18" s="196"/>
      <c r="G18" s="90"/>
      <c r="H18" s="155"/>
      <c r="I18" s="155"/>
    </row>
    <row r="19" spans="2:9" s="69" customFormat="1" x14ac:dyDescent="0.25">
      <c r="B19" s="6" t="s">
        <v>175</v>
      </c>
      <c r="C19" s="59">
        <f>SUM(C20)</f>
        <v>762727.39</v>
      </c>
      <c r="D19" s="59">
        <f>SUM(D20)</f>
        <v>1010609.89</v>
      </c>
      <c r="E19" s="159">
        <f>SUM(E20)</f>
        <v>803166.18</v>
      </c>
      <c r="F19" s="195"/>
      <c r="G19" s="155">
        <f>SUM(G20)</f>
        <v>880276.51</v>
      </c>
      <c r="H19" s="155">
        <f t="shared" si="0"/>
        <v>115.41168201655903</v>
      </c>
      <c r="I19" s="155">
        <f t="shared" si="1"/>
        <v>109.60079394777304</v>
      </c>
    </row>
    <row r="20" spans="2:9" s="161" customFormat="1" ht="25.5" x14ac:dyDescent="0.25">
      <c r="B20" s="11" t="s">
        <v>202</v>
      </c>
      <c r="C20" s="56">
        <v>762727.39</v>
      </c>
      <c r="D20" s="56">
        <v>1010609.89</v>
      </c>
      <c r="E20" s="158">
        <v>803166.18</v>
      </c>
      <c r="F20" s="196"/>
      <c r="G20" s="160">
        <v>880276.51</v>
      </c>
      <c r="H20" s="155">
        <f t="shared" si="0"/>
        <v>115.41168201655903</v>
      </c>
      <c r="I20" s="155">
        <f t="shared" si="1"/>
        <v>109.60079394777304</v>
      </c>
    </row>
    <row r="21" spans="2:9" s="69" customFormat="1" ht="9" customHeight="1" x14ac:dyDescent="0.25">
      <c r="B21" s="6"/>
      <c r="C21" s="59"/>
      <c r="D21" s="59"/>
      <c r="E21" s="159"/>
      <c r="F21" s="195"/>
      <c r="G21" s="155"/>
      <c r="H21" s="155"/>
      <c r="I21" s="155"/>
    </row>
    <row r="22" spans="2:9" s="69" customFormat="1" x14ac:dyDescent="0.25">
      <c r="B22" s="6" t="s">
        <v>177</v>
      </c>
      <c r="C22" s="59">
        <f>SUM(C23)</f>
        <v>244475.88</v>
      </c>
      <c r="D22" s="59">
        <f>SUM(D23)</f>
        <v>18514.84</v>
      </c>
      <c r="E22" s="159">
        <f>SUM(E23)</f>
        <v>14517.56</v>
      </c>
      <c r="F22" s="195"/>
      <c r="G22" s="155">
        <f>SUM(G23)</f>
        <v>27639.75</v>
      </c>
      <c r="H22" s="155">
        <f t="shared" si="0"/>
        <v>11.305716539398487</v>
      </c>
      <c r="I22" s="155">
        <f t="shared" si="1"/>
        <v>190.38839860141786</v>
      </c>
    </row>
    <row r="23" spans="2:9" s="161" customFormat="1" x14ac:dyDescent="0.25">
      <c r="B23" s="11" t="s">
        <v>178</v>
      </c>
      <c r="C23" s="56">
        <v>244475.88</v>
      </c>
      <c r="D23" s="56">
        <v>18514.84</v>
      </c>
      <c r="E23" s="158">
        <v>14517.56</v>
      </c>
      <c r="F23" s="196"/>
      <c r="G23" s="160">
        <v>27639.75</v>
      </c>
      <c r="H23" s="155">
        <f t="shared" si="0"/>
        <v>11.305716539398487</v>
      </c>
      <c r="I23" s="155">
        <f t="shared" si="1"/>
        <v>190.38839860141786</v>
      </c>
    </row>
    <row r="24" spans="2:9" ht="32.25" customHeight="1" x14ac:dyDescent="0.25">
      <c r="B24" s="26"/>
      <c r="C24" s="56"/>
      <c r="D24" s="56"/>
      <c r="E24" s="158"/>
      <c r="F24" s="196"/>
      <c r="G24" s="90"/>
      <c r="H24" s="155"/>
      <c r="I24" s="155"/>
    </row>
    <row r="25" spans="2:9" s="69" customFormat="1" x14ac:dyDescent="0.25">
      <c r="B25" s="6" t="s">
        <v>36</v>
      </c>
      <c r="C25" s="59">
        <f>SUM(C26+C29+C32+C37+C40+C43)</f>
        <v>1180083.5499999998</v>
      </c>
      <c r="D25" s="59">
        <f>SUM(D26+D29+D32+D37+D40+D43)</f>
        <v>1153738.26</v>
      </c>
      <c r="E25" s="159">
        <f>SUM(E26+E29+E32+E37+E40+E43)</f>
        <v>920346.97</v>
      </c>
      <c r="F25" s="195"/>
      <c r="G25" s="155">
        <f>SUM(G26+G29+G32+G37+G40+G43)</f>
        <v>1028753.51</v>
      </c>
      <c r="H25" s="155">
        <f t="shared" si="0"/>
        <v>87.176328320143114</v>
      </c>
      <c r="I25" s="155">
        <f>SUM(G25/E25)*100</f>
        <v>111.77887726408227</v>
      </c>
    </row>
    <row r="26" spans="2:9" s="69" customFormat="1" x14ac:dyDescent="0.25">
      <c r="B26" s="6" t="s">
        <v>35</v>
      </c>
      <c r="C26" s="59">
        <f>SUM(C27)</f>
        <v>163650.37</v>
      </c>
      <c r="D26" s="59">
        <f>SUM(D27)</f>
        <v>185017.04</v>
      </c>
      <c r="E26" s="59">
        <f>SUM(E27)</f>
        <v>101775.87</v>
      </c>
      <c r="F26" s="149"/>
      <c r="G26" s="155">
        <f>SUM(G27)</f>
        <v>99685.9</v>
      </c>
      <c r="H26" s="155">
        <f t="shared" si="0"/>
        <v>60.913947215640263</v>
      </c>
      <c r="I26" s="155">
        <f t="shared" ref="I26:I44" si="2">SUM(G26/E26)*100</f>
        <v>97.946497534238716</v>
      </c>
    </row>
    <row r="27" spans="2:9" x14ac:dyDescent="0.25">
      <c r="B27" s="28" t="s">
        <v>34</v>
      </c>
      <c r="C27" s="56">
        <v>163650.37</v>
      </c>
      <c r="D27" s="56">
        <v>185017.04</v>
      </c>
      <c r="E27" s="56">
        <v>101775.87</v>
      </c>
      <c r="F27" s="189"/>
      <c r="G27" s="90">
        <v>99685.9</v>
      </c>
      <c r="H27" s="155">
        <f t="shared" si="0"/>
        <v>60.913947215640263</v>
      </c>
      <c r="I27" s="155">
        <f t="shared" si="2"/>
        <v>97.946497534238716</v>
      </c>
    </row>
    <row r="28" spans="2:9" ht="8.25" customHeight="1" x14ac:dyDescent="0.25">
      <c r="B28" s="27"/>
      <c r="C28" s="56"/>
      <c r="D28" s="56"/>
      <c r="E28" s="56"/>
      <c r="F28" s="189"/>
      <c r="G28" s="90"/>
      <c r="H28" s="155"/>
      <c r="I28" s="155"/>
    </row>
    <row r="29" spans="2:9" s="69" customFormat="1" x14ac:dyDescent="0.25">
      <c r="B29" s="6" t="s">
        <v>32</v>
      </c>
      <c r="C29" s="59">
        <f>SUM(C30)</f>
        <v>0</v>
      </c>
      <c r="D29" s="59">
        <f>SUM(D30)</f>
        <v>0</v>
      </c>
      <c r="E29" s="159">
        <f>SUM(E30)</f>
        <v>0</v>
      </c>
      <c r="F29" s="195"/>
      <c r="G29" s="155">
        <f>SUM(G30)</f>
        <v>0</v>
      </c>
      <c r="H29" s="155">
        <v>0</v>
      </c>
      <c r="I29" s="155">
        <v>0</v>
      </c>
    </row>
    <row r="30" spans="2:9" x14ac:dyDescent="0.25">
      <c r="B30" s="26" t="s">
        <v>31</v>
      </c>
      <c r="C30" s="56">
        <v>0</v>
      </c>
      <c r="D30" s="56">
        <v>0</v>
      </c>
      <c r="E30" s="158">
        <v>0</v>
      </c>
      <c r="F30" s="196"/>
      <c r="G30" s="90">
        <v>0</v>
      </c>
      <c r="H30" s="155">
        <v>0</v>
      </c>
      <c r="I30" s="155">
        <v>0</v>
      </c>
    </row>
    <row r="31" spans="2:9" ht="8.25" customHeight="1" x14ac:dyDescent="0.25">
      <c r="B31" s="26"/>
      <c r="C31" s="56"/>
      <c r="D31" s="56"/>
      <c r="E31" s="158"/>
      <c r="F31" s="196"/>
      <c r="G31" s="90"/>
      <c r="H31" s="155"/>
      <c r="I31" s="155"/>
    </row>
    <row r="32" spans="2:9" s="69" customFormat="1" x14ac:dyDescent="0.25">
      <c r="B32" s="6" t="s">
        <v>30</v>
      </c>
      <c r="C32" s="59">
        <f>SUM(C33)</f>
        <v>23355.83</v>
      </c>
      <c r="D32" s="59">
        <f>SUM(D33)</f>
        <v>17617.64</v>
      </c>
      <c r="E32" s="159">
        <f>SUM(E33)</f>
        <v>11200</v>
      </c>
      <c r="F32" s="195"/>
      <c r="G32" s="155">
        <f>SUM(G33)</f>
        <v>26336.76</v>
      </c>
      <c r="H32" s="155">
        <f t="shared" si="0"/>
        <v>112.76310882550521</v>
      </c>
      <c r="I32" s="155">
        <f t="shared" si="2"/>
        <v>235.14964285714285</v>
      </c>
    </row>
    <row r="33" spans="2:9" x14ac:dyDescent="0.25">
      <c r="B33" s="26" t="s">
        <v>172</v>
      </c>
      <c r="C33" s="56">
        <v>23355.83</v>
      </c>
      <c r="D33" s="56">
        <v>17617.64</v>
      </c>
      <c r="E33" s="158">
        <v>11200</v>
      </c>
      <c r="F33" s="196"/>
      <c r="G33" s="90">
        <v>26336.76</v>
      </c>
      <c r="H33" s="155">
        <f t="shared" si="0"/>
        <v>112.76310882550521</v>
      </c>
      <c r="I33" s="155">
        <f t="shared" si="2"/>
        <v>235.14964285714285</v>
      </c>
    </row>
    <row r="34" spans="2:9" ht="8.25" customHeight="1" x14ac:dyDescent="0.25">
      <c r="B34" s="26"/>
      <c r="C34" s="56"/>
      <c r="D34" s="56"/>
      <c r="E34" s="158"/>
      <c r="F34" s="196"/>
      <c r="G34" s="90"/>
      <c r="H34" s="155"/>
      <c r="I34" s="155"/>
    </row>
    <row r="35" spans="2:9" ht="25.5" x14ac:dyDescent="0.25">
      <c r="B35" s="26" t="s">
        <v>190</v>
      </c>
      <c r="C35" s="56">
        <v>17844.55</v>
      </c>
      <c r="D35" s="56">
        <v>17844.71</v>
      </c>
      <c r="E35" s="158">
        <v>7876.37</v>
      </c>
      <c r="F35" s="196"/>
      <c r="G35" s="90">
        <f>SUM(SAŽETAK!J23)</f>
        <v>7876.37</v>
      </c>
      <c r="H35" s="155">
        <f t="shared" si="0"/>
        <v>44.138798680829723</v>
      </c>
      <c r="I35" s="155">
        <f t="shared" si="2"/>
        <v>100</v>
      </c>
    </row>
    <row r="36" spans="2:9" x14ac:dyDescent="0.25">
      <c r="B36" s="26"/>
      <c r="C36" s="56"/>
      <c r="D36" s="56"/>
      <c r="E36" s="158"/>
      <c r="F36" s="196"/>
      <c r="G36" s="90"/>
      <c r="H36" s="155"/>
      <c r="I36" s="155"/>
    </row>
    <row r="37" spans="2:9" s="69" customFormat="1" x14ac:dyDescent="0.25">
      <c r="B37" s="6" t="s">
        <v>173</v>
      </c>
      <c r="C37" s="59">
        <f>SUM(C38)</f>
        <v>0</v>
      </c>
      <c r="D37" s="59">
        <f>SUM(D38)</f>
        <v>2800.45</v>
      </c>
      <c r="E37" s="159">
        <f>SUM(E38)</f>
        <v>642.55999999999995</v>
      </c>
      <c r="F37" s="195"/>
      <c r="G37" s="155">
        <f>SUM(G38)</f>
        <v>0</v>
      </c>
      <c r="H37" s="155">
        <v>0</v>
      </c>
      <c r="I37" s="155">
        <f t="shared" si="2"/>
        <v>0</v>
      </c>
    </row>
    <row r="38" spans="2:9" x14ac:dyDescent="0.25">
      <c r="B38" s="11" t="s">
        <v>174</v>
      </c>
      <c r="C38" s="56">
        <v>0</v>
      </c>
      <c r="D38" s="56">
        <v>2800.45</v>
      </c>
      <c r="E38" s="158">
        <v>642.55999999999995</v>
      </c>
      <c r="F38" s="196"/>
      <c r="G38" s="90">
        <v>0</v>
      </c>
      <c r="H38" s="155">
        <v>0</v>
      </c>
      <c r="I38" s="155">
        <f t="shared" si="2"/>
        <v>0</v>
      </c>
    </row>
    <row r="39" spans="2:9" ht="9.75" customHeight="1" x14ac:dyDescent="0.25">
      <c r="B39" s="26"/>
      <c r="C39" s="56"/>
      <c r="D39" s="56"/>
      <c r="E39" s="158"/>
      <c r="F39" s="196"/>
      <c r="G39" s="90"/>
      <c r="H39" s="155"/>
      <c r="I39" s="155"/>
    </row>
    <row r="40" spans="2:9" s="69" customFormat="1" x14ac:dyDescent="0.25">
      <c r="B40" s="6" t="s">
        <v>175</v>
      </c>
      <c r="C40" s="59">
        <f>SUM(C41)</f>
        <v>753100.72</v>
      </c>
      <c r="D40" s="59">
        <f>SUM(D41)</f>
        <v>929788.29</v>
      </c>
      <c r="E40" s="159">
        <f>SUM(E41)</f>
        <v>792210.98</v>
      </c>
      <c r="F40" s="195"/>
      <c r="G40" s="155">
        <f>SUM(G41)</f>
        <v>879723.66</v>
      </c>
      <c r="H40" s="155">
        <f t="shared" si="0"/>
        <v>116.81354653332426</v>
      </c>
      <c r="I40" s="155">
        <f t="shared" si="2"/>
        <v>111.0466381064297</v>
      </c>
    </row>
    <row r="41" spans="2:9" ht="25.5" x14ac:dyDescent="0.25">
      <c r="B41" s="11" t="s">
        <v>176</v>
      </c>
      <c r="C41" s="56">
        <v>753100.72</v>
      </c>
      <c r="D41" s="56">
        <v>929788.29</v>
      </c>
      <c r="E41" s="158">
        <v>792210.98</v>
      </c>
      <c r="F41" s="196"/>
      <c r="G41" s="90">
        <v>879723.66</v>
      </c>
      <c r="H41" s="155">
        <f t="shared" si="0"/>
        <v>116.81354653332426</v>
      </c>
      <c r="I41" s="155">
        <f t="shared" si="2"/>
        <v>111.0466381064297</v>
      </c>
    </row>
    <row r="42" spans="2:9" ht="10.5" customHeight="1" x14ac:dyDescent="0.25">
      <c r="B42" s="26"/>
      <c r="C42" s="56"/>
      <c r="D42" s="56"/>
      <c r="E42" s="158"/>
      <c r="F42" s="196"/>
      <c r="G42" s="90"/>
      <c r="H42" s="155"/>
      <c r="I42" s="155"/>
    </row>
    <row r="43" spans="2:9" s="69" customFormat="1" x14ac:dyDescent="0.25">
      <c r="B43" s="6" t="s">
        <v>177</v>
      </c>
      <c r="C43" s="59">
        <f>SUM(C44)</f>
        <v>239976.63</v>
      </c>
      <c r="D43" s="59">
        <f>SUM(D44)</f>
        <v>18514.84</v>
      </c>
      <c r="E43" s="159">
        <f>SUM(E44)</f>
        <v>14517.56</v>
      </c>
      <c r="F43" s="195"/>
      <c r="G43" s="155">
        <f>SUM(G44)</f>
        <v>23007.19</v>
      </c>
      <c r="H43" s="155">
        <f t="shared" si="0"/>
        <v>9.5872627263746466</v>
      </c>
      <c r="I43" s="155">
        <f t="shared" si="2"/>
        <v>158.47835311167992</v>
      </c>
    </row>
    <row r="44" spans="2:9" x14ac:dyDescent="0.25">
      <c r="B44" s="11" t="s">
        <v>178</v>
      </c>
      <c r="C44" s="56">
        <v>239976.63</v>
      </c>
      <c r="D44" s="56">
        <v>18514.84</v>
      </c>
      <c r="E44" s="158">
        <v>14517.56</v>
      </c>
      <c r="F44" s="196"/>
      <c r="G44" s="90">
        <v>23007.19</v>
      </c>
      <c r="H44" s="155">
        <f t="shared" si="0"/>
        <v>9.5872627263746466</v>
      </c>
      <c r="I44" s="155">
        <f t="shared" si="2"/>
        <v>158.47835311167992</v>
      </c>
    </row>
    <row r="47" spans="2:9" x14ac:dyDescent="0.25">
      <c r="B47" s="24" t="s">
        <v>191</v>
      </c>
      <c r="C47" s="90">
        <f>SUM(C6)</f>
        <v>1170115.3999999999</v>
      </c>
      <c r="D47" s="90">
        <f>SUM(D6)</f>
        <v>1149296.82</v>
      </c>
      <c r="E47" s="90">
        <f>SUM(SAŽETAK!I9)</f>
        <v>0</v>
      </c>
      <c r="F47" s="192"/>
      <c r="G47" s="90">
        <f>SUM(G6)</f>
        <v>1026890.77</v>
      </c>
      <c r="H47" s="24">
        <f>SUM(G47/C47)*100</f>
        <v>87.759785915132824</v>
      </c>
      <c r="I47" s="24">
        <v>0</v>
      </c>
    </row>
    <row r="48" spans="2:9" x14ac:dyDescent="0.25">
      <c r="B48" s="24" t="s">
        <v>7</v>
      </c>
      <c r="C48" s="90">
        <f>SUM(C25)</f>
        <v>1180083.5499999998</v>
      </c>
      <c r="D48" s="90">
        <f>SUM(D25)</f>
        <v>1153738.26</v>
      </c>
      <c r="E48" s="90">
        <f>SUM(SAŽETAK!I12)</f>
        <v>0</v>
      </c>
      <c r="F48" s="204"/>
      <c r="G48" s="90">
        <f>SUM(G25)</f>
        <v>1028753.51</v>
      </c>
      <c r="H48" s="24">
        <f t="shared" ref="H48:H49" si="3">SUM(G48/C48)*100</f>
        <v>87.176328320143114</v>
      </c>
      <c r="I48" s="24">
        <v>0</v>
      </c>
    </row>
    <row r="49" spans="2:9" ht="30" x14ac:dyDescent="0.25">
      <c r="B49" s="186" t="s">
        <v>192</v>
      </c>
      <c r="C49" s="90">
        <f>SUM(C35)</f>
        <v>17844.55</v>
      </c>
      <c r="D49" s="90">
        <f>SUM(D35)</f>
        <v>17844.71</v>
      </c>
      <c r="E49" s="90">
        <v>7876.37</v>
      </c>
      <c r="F49" s="192"/>
      <c r="G49" s="24">
        <v>7876.37</v>
      </c>
      <c r="H49" s="24">
        <f t="shared" si="3"/>
        <v>44.138798680829723</v>
      </c>
      <c r="I49" s="24">
        <f t="shared" ref="I49" si="4">SUM(G49/E49)*100</f>
        <v>100</v>
      </c>
    </row>
  </sheetData>
  <mergeCells count="1">
    <mergeCell ref="B2:I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9"/>
  <sheetViews>
    <sheetView workbookViewId="0">
      <selection activeCell="H7" sqref="H7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15"/>
      <c r="C1" s="15"/>
      <c r="D1" s="15"/>
      <c r="E1" s="15"/>
      <c r="F1" s="3"/>
      <c r="G1" s="3"/>
      <c r="H1" s="3"/>
    </row>
    <row r="2" spans="2:8" ht="15.75" customHeight="1" x14ac:dyDescent="0.25">
      <c r="B2" s="394" t="s">
        <v>47</v>
      </c>
      <c r="C2" s="394"/>
      <c r="D2" s="394"/>
      <c r="E2" s="394"/>
      <c r="F2" s="394"/>
      <c r="G2" s="394"/>
      <c r="H2" s="394"/>
    </row>
    <row r="3" spans="2:8" ht="18" x14ac:dyDescent="0.25">
      <c r="B3" s="38"/>
      <c r="C3" s="38"/>
      <c r="D3" s="38"/>
      <c r="E3" s="38"/>
      <c r="F3" s="39"/>
      <c r="G3" s="39"/>
      <c r="H3" s="39"/>
    </row>
    <row r="4" spans="2:8" ht="31.5" customHeight="1" x14ac:dyDescent="0.25">
      <c r="B4" s="31" t="s">
        <v>6</v>
      </c>
      <c r="C4" s="31" t="s">
        <v>215</v>
      </c>
      <c r="D4" s="31" t="s">
        <v>211</v>
      </c>
      <c r="E4" s="193" t="s">
        <v>82</v>
      </c>
      <c r="F4" s="31" t="s">
        <v>214</v>
      </c>
      <c r="G4" s="31" t="s">
        <v>18</v>
      </c>
      <c r="H4" s="31" t="s">
        <v>49</v>
      </c>
    </row>
    <row r="5" spans="2:8" s="23" customFormat="1" ht="11.25" x14ac:dyDescent="0.2">
      <c r="B5" s="32">
        <v>1</v>
      </c>
      <c r="C5" s="32">
        <v>2</v>
      </c>
      <c r="D5" s="32">
        <v>3</v>
      </c>
      <c r="E5" s="194">
        <v>4</v>
      </c>
      <c r="F5" s="32">
        <v>5</v>
      </c>
      <c r="G5" s="32" t="s">
        <v>20</v>
      </c>
      <c r="H5" s="32" t="s">
        <v>212</v>
      </c>
    </row>
    <row r="6" spans="2:8" ht="15.75" customHeight="1" x14ac:dyDescent="0.25">
      <c r="B6" s="6" t="s">
        <v>7</v>
      </c>
      <c r="C6" s="59">
        <f t="shared" ref="C6:D8" si="0">SUM(C7)</f>
        <v>1180083.55</v>
      </c>
      <c r="D6" s="59">
        <f t="shared" si="0"/>
        <v>920346.97</v>
      </c>
      <c r="E6" s="149">
        <f t="shared" ref="E6:F8" si="1">SUM(E7)</f>
        <v>0</v>
      </c>
      <c r="F6" s="155">
        <f t="shared" si="1"/>
        <v>1028753.51</v>
      </c>
      <c r="G6" s="155">
        <f>SUM(F6/C6)*100</f>
        <v>87.176328320143099</v>
      </c>
      <c r="H6" s="155">
        <f>SUM(F6/D6)*100</f>
        <v>111.77887726408227</v>
      </c>
    </row>
    <row r="7" spans="2:8" ht="15.75" customHeight="1" x14ac:dyDescent="0.25">
      <c r="B7" s="6" t="s">
        <v>169</v>
      </c>
      <c r="C7" s="56">
        <f t="shared" si="0"/>
        <v>1180083.55</v>
      </c>
      <c r="D7" s="56">
        <f t="shared" si="0"/>
        <v>920346.97</v>
      </c>
      <c r="E7" s="189">
        <f t="shared" si="1"/>
        <v>0</v>
      </c>
      <c r="F7" s="90">
        <f t="shared" si="1"/>
        <v>1028753.51</v>
      </c>
      <c r="G7" s="155">
        <f t="shared" ref="G7:G9" si="2">SUM(F7/C7)*100</f>
        <v>87.176328320143099</v>
      </c>
      <c r="H7" s="155">
        <f t="shared" ref="H7:H9" si="3">SUM(F7/D7)*100</f>
        <v>111.77887726408227</v>
      </c>
    </row>
    <row r="8" spans="2:8" x14ac:dyDescent="0.25">
      <c r="B8" s="153" t="s">
        <v>170</v>
      </c>
      <c r="C8" s="56">
        <f t="shared" si="0"/>
        <v>1180083.55</v>
      </c>
      <c r="D8" s="56">
        <f t="shared" si="0"/>
        <v>920346.97</v>
      </c>
      <c r="E8" s="189">
        <f t="shared" si="1"/>
        <v>0</v>
      </c>
      <c r="F8" s="90">
        <f t="shared" si="1"/>
        <v>1028753.51</v>
      </c>
      <c r="G8" s="155">
        <f t="shared" si="2"/>
        <v>87.176328320143099</v>
      </c>
      <c r="H8" s="155">
        <f t="shared" si="3"/>
        <v>111.77887726408227</v>
      </c>
    </row>
    <row r="9" spans="2:8" x14ac:dyDescent="0.25">
      <c r="B9" s="154" t="s">
        <v>171</v>
      </c>
      <c r="C9" s="56">
        <v>1180083.55</v>
      </c>
      <c r="D9" s="56">
        <f>SUM(SAŽETAK!H12)</f>
        <v>920346.97</v>
      </c>
      <c r="E9" s="189">
        <v>0</v>
      </c>
      <c r="F9" s="90">
        <f>SUM(SAŽETAK!J12)</f>
        <v>1028753.51</v>
      </c>
      <c r="G9" s="155">
        <f t="shared" si="2"/>
        <v>87.176328320143099</v>
      </c>
      <c r="H9" s="155">
        <f t="shared" si="3"/>
        <v>111.77887726408227</v>
      </c>
    </row>
  </sheetData>
  <mergeCells count="1">
    <mergeCell ref="B2:H2"/>
  </mergeCells>
  <pageMargins left="0.7" right="0.7" top="0.75" bottom="0.75" header="0.3" footer="0.3"/>
  <pageSetup paperSize="9" scale="7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8"/>
  <sheetViews>
    <sheetView topLeftCell="A4" workbookViewId="0">
      <selection activeCell="O16" sqref="O16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10" width="25.28515625" customWidth="1"/>
    <col min="11" max="12" width="15.7109375" customWidth="1"/>
  </cols>
  <sheetData>
    <row r="1" spans="2:12" ht="18" customHeight="1" x14ac:dyDescent="0.2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2:12" ht="15.75" customHeight="1" x14ac:dyDescent="0.25">
      <c r="B2" s="394" t="s">
        <v>11</v>
      </c>
      <c r="C2" s="394"/>
      <c r="D2" s="394"/>
      <c r="E2" s="394"/>
      <c r="F2" s="394"/>
      <c r="G2" s="394"/>
      <c r="H2" s="394"/>
      <c r="I2" s="394"/>
      <c r="J2" s="394"/>
      <c r="K2" s="394"/>
      <c r="L2" s="394"/>
    </row>
    <row r="3" spans="2:12" ht="18" x14ac:dyDescent="0.25">
      <c r="B3" s="38"/>
      <c r="C3" s="38"/>
      <c r="D3" s="38"/>
      <c r="E3" s="38"/>
      <c r="F3" s="38"/>
      <c r="G3" s="38"/>
      <c r="H3" s="38"/>
      <c r="I3" s="38"/>
      <c r="J3" s="39"/>
      <c r="K3" s="39"/>
      <c r="L3" s="39"/>
    </row>
    <row r="4" spans="2:12" ht="18" customHeight="1" x14ac:dyDescent="0.25">
      <c r="B4" s="394" t="s">
        <v>60</v>
      </c>
      <c r="C4" s="394"/>
      <c r="D4" s="394"/>
      <c r="E4" s="394"/>
      <c r="F4" s="394"/>
      <c r="G4" s="394"/>
      <c r="H4" s="394"/>
      <c r="I4" s="394"/>
      <c r="J4" s="394"/>
      <c r="K4" s="394"/>
      <c r="L4" s="394"/>
    </row>
    <row r="5" spans="2:12" ht="15.75" customHeight="1" x14ac:dyDescent="0.25">
      <c r="B5" s="394" t="s">
        <v>39</v>
      </c>
      <c r="C5" s="394"/>
      <c r="D5" s="394"/>
      <c r="E5" s="394"/>
      <c r="F5" s="394"/>
      <c r="G5" s="394"/>
      <c r="H5" s="394"/>
      <c r="I5" s="394"/>
      <c r="J5" s="394"/>
      <c r="K5" s="394"/>
      <c r="L5" s="394"/>
    </row>
    <row r="6" spans="2:12" ht="18" x14ac:dyDescent="0.25">
      <c r="B6" s="38"/>
      <c r="C6" s="38"/>
      <c r="D6" s="38"/>
      <c r="E6" s="38"/>
      <c r="F6" s="38"/>
      <c r="G6" s="38"/>
      <c r="H6" s="38"/>
      <c r="I6" s="38"/>
      <c r="J6" s="39"/>
      <c r="K6" s="39"/>
      <c r="L6" s="39"/>
    </row>
    <row r="7" spans="2:12" ht="29.25" customHeight="1" x14ac:dyDescent="0.25">
      <c r="B7" s="419" t="s">
        <v>6</v>
      </c>
      <c r="C7" s="420"/>
      <c r="D7" s="420"/>
      <c r="E7" s="420"/>
      <c r="F7" s="421"/>
      <c r="G7" s="33" t="s">
        <v>71</v>
      </c>
      <c r="H7" s="33" t="s">
        <v>72</v>
      </c>
      <c r="I7" s="33" t="s">
        <v>73</v>
      </c>
      <c r="J7" s="33" t="s">
        <v>74</v>
      </c>
      <c r="K7" s="33" t="s">
        <v>49</v>
      </c>
      <c r="L7" s="33" t="s">
        <v>49</v>
      </c>
    </row>
    <row r="8" spans="2:12" s="23" customFormat="1" ht="11.25" x14ac:dyDescent="0.2">
      <c r="B8" s="422">
        <v>1</v>
      </c>
      <c r="C8" s="423"/>
      <c r="D8" s="423"/>
      <c r="E8" s="423"/>
      <c r="F8" s="424"/>
      <c r="G8" s="34">
        <v>2</v>
      </c>
      <c r="H8" s="34">
        <v>3</v>
      </c>
      <c r="I8" s="34">
        <v>4</v>
      </c>
      <c r="J8" s="34">
        <v>5</v>
      </c>
      <c r="K8" s="34" t="s">
        <v>20</v>
      </c>
      <c r="L8" s="34" t="s">
        <v>21</v>
      </c>
    </row>
    <row r="9" spans="2:12" ht="25.5" x14ac:dyDescent="0.25">
      <c r="B9" s="6">
        <v>8</v>
      </c>
      <c r="C9" s="6"/>
      <c r="D9" s="6"/>
      <c r="E9" s="6"/>
      <c r="F9" s="6" t="s">
        <v>8</v>
      </c>
      <c r="G9" s="4">
        <v>0</v>
      </c>
      <c r="H9" s="4">
        <v>0</v>
      </c>
      <c r="I9" s="4">
        <v>0</v>
      </c>
      <c r="J9" s="24">
        <v>0</v>
      </c>
      <c r="K9" s="24">
        <v>0</v>
      </c>
      <c r="L9" s="24">
        <v>0</v>
      </c>
    </row>
    <row r="10" spans="2:12" x14ac:dyDescent="0.25">
      <c r="B10" s="6"/>
      <c r="C10" s="11">
        <v>84</v>
      </c>
      <c r="D10" s="11"/>
      <c r="E10" s="11"/>
      <c r="F10" s="11" t="s">
        <v>13</v>
      </c>
      <c r="G10" s="4">
        <v>0</v>
      </c>
      <c r="H10" s="4">
        <v>0</v>
      </c>
      <c r="I10" s="4">
        <v>0</v>
      </c>
      <c r="J10" s="24">
        <v>0</v>
      </c>
      <c r="K10" s="24">
        <v>0</v>
      </c>
      <c r="L10" s="24">
        <v>0</v>
      </c>
    </row>
    <row r="11" spans="2:12" ht="51" x14ac:dyDescent="0.25">
      <c r="B11" s="7"/>
      <c r="C11" s="7"/>
      <c r="D11" s="7">
        <v>841</v>
      </c>
      <c r="E11" s="7"/>
      <c r="F11" s="25" t="s">
        <v>40</v>
      </c>
      <c r="G11" s="4">
        <v>0</v>
      </c>
      <c r="H11" s="4">
        <v>0</v>
      </c>
      <c r="I11" s="4">
        <v>0</v>
      </c>
      <c r="J11" s="24">
        <v>0</v>
      </c>
      <c r="K11" s="24">
        <v>0</v>
      </c>
      <c r="L11" s="24">
        <v>0</v>
      </c>
    </row>
    <row r="12" spans="2:12" ht="25.5" x14ac:dyDescent="0.25">
      <c r="B12" s="7"/>
      <c r="C12" s="7"/>
      <c r="D12" s="7"/>
      <c r="E12" s="7">
        <v>8413</v>
      </c>
      <c r="F12" s="25" t="s">
        <v>41</v>
      </c>
      <c r="G12" s="4">
        <v>0</v>
      </c>
      <c r="H12" s="4">
        <v>0</v>
      </c>
      <c r="I12" s="4">
        <v>0</v>
      </c>
      <c r="J12" s="24">
        <v>0</v>
      </c>
      <c r="K12" s="24">
        <v>0</v>
      </c>
      <c r="L12" s="24">
        <v>0</v>
      </c>
    </row>
    <row r="13" spans="2:12" x14ac:dyDescent="0.25">
      <c r="B13" s="7"/>
      <c r="C13" s="7"/>
      <c r="D13" s="7"/>
      <c r="E13" s="8" t="s">
        <v>24</v>
      </c>
      <c r="F13" s="13"/>
      <c r="G13" s="4">
        <v>0</v>
      </c>
      <c r="H13" s="4">
        <v>0</v>
      </c>
      <c r="I13" s="4">
        <v>0</v>
      </c>
      <c r="J13" s="24">
        <v>0</v>
      </c>
      <c r="K13" s="24">
        <v>0</v>
      </c>
      <c r="L13" s="24">
        <v>0</v>
      </c>
    </row>
    <row r="14" spans="2:12" ht="25.5" x14ac:dyDescent="0.25">
      <c r="B14" s="9">
        <v>5</v>
      </c>
      <c r="C14" s="10"/>
      <c r="D14" s="10"/>
      <c r="E14" s="10"/>
      <c r="F14" s="18" t="s">
        <v>9</v>
      </c>
      <c r="G14" s="4">
        <v>0</v>
      </c>
      <c r="H14" s="4">
        <v>0</v>
      </c>
      <c r="I14" s="4">
        <v>0</v>
      </c>
      <c r="J14" s="24">
        <v>0</v>
      </c>
      <c r="K14" s="24">
        <v>0</v>
      </c>
      <c r="L14" s="24">
        <v>0</v>
      </c>
    </row>
    <row r="15" spans="2:12" ht="25.5" x14ac:dyDescent="0.25">
      <c r="B15" s="11"/>
      <c r="C15" s="11">
        <v>54</v>
      </c>
      <c r="D15" s="11"/>
      <c r="E15" s="11"/>
      <c r="F15" s="19" t="s">
        <v>14</v>
      </c>
      <c r="G15" s="4">
        <v>0</v>
      </c>
      <c r="H15" s="4">
        <v>0</v>
      </c>
      <c r="I15" s="5">
        <v>0</v>
      </c>
      <c r="J15" s="24">
        <v>0</v>
      </c>
      <c r="K15" s="24">
        <v>0</v>
      </c>
      <c r="L15" s="24">
        <v>0</v>
      </c>
    </row>
    <row r="16" spans="2:12" ht="63.75" x14ac:dyDescent="0.25">
      <c r="B16" s="11"/>
      <c r="C16" s="11"/>
      <c r="D16" s="11">
        <v>541</v>
      </c>
      <c r="E16" s="25"/>
      <c r="F16" s="25" t="s">
        <v>42</v>
      </c>
      <c r="G16" s="4">
        <v>0</v>
      </c>
      <c r="H16" s="4">
        <v>0</v>
      </c>
      <c r="I16" s="5">
        <v>0</v>
      </c>
      <c r="J16" s="24">
        <v>0</v>
      </c>
      <c r="K16" s="24">
        <v>0</v>
      </c>
      <c r="L16" s="24">
        <v>0</v>
      </c>
    </row>
    <row r="17" spans="2:12" ht="38.25" x14ac:dyDescent="0.25">
      <c r="B17" s="11"/>
      <c r="C17" s="11"/>
      <c r="D17" s="11"/>
      <c r="E17" s="25">
        <v>5413</v>
      </c>
      <c r="F17" s="25" t="s">
        <v>43</v>
      </c>
      <c r="G17" s="4">
        <v>0</v>
      </c>
      <c r="H17" s="4">
        <v>0</v>
      </c>
      <c r="I17" s="5">
        <v>0</v>
      </c>
      <c r="J17" s="24">
        <v>0</v>
      </c>
      <c r="K17" s="24">
        <v>0</v>
      </c>
      <c r="L17" s="24">
        <v>0</v>
      </c>
    </row>
    <row r="18" spans="2:12" x14ac:dyDescent="0.25">
      <c r="B18" s="12"/>
      <c r="C18" s="10"/>
      <c r="D18" s="10"/>
      <c r="E18" s="10"/>
      <c r="F18" s="18" t="s">
        <v>24</v>
      </c>
      <c r="G18" s="4">
        <v>0</v>
      </c>
      <c r="H18" s="4">
        <v>0</v>
      </c>
      <c r="I18" s="4">
        <v>0</v>
      </c>
      <c r="J18" s="24">
        <v>0</v>
      </c>
      <c r="K18" s="24">
        <v>0</v>
      </c>
      <c r="L18" s="24">
        <v>0</v>
      </c>
    </row>
  </sheetData>
  <mergeCells count="5">
    <mergeCell ref="B7:F7"/>
    <mergeCell ref="B2:L2"/>
    <mergeCell ref="B4:L4"/>
    <mergeCell ref="B5:L5"/>
    <mergeCell ref="B8:F8"/>
  </mergeCells>
  <pageMargins left="0.7" right="0.7" top="0.75" bottom="0.75" header="0.3" footer="0.3"/>
  <pageSetup paperSize="9" scale="6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6"/>
  <sheetViews>
    <sheetView workbookViewId="0">
      <selection activeCell="G33" sqref="G33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15"/>
      <c r="C1" s="15"/>
      <c r="D1" s="15"/>
      <c r="E1" s="15"/>
      <c r="F1" s="3"/>
      <c r="G1" s="3"/>
      <c r="H1" s="3"/>
    </row>
    <row r="2" spans="2:8" ht="15.75" customHeight="1" x14ac:dyDescent="0.25">
      <c r="B2" s="394" t="s">
        <v>44</v>
      </c>
      <c r="C2" s="394"/>
      <c r="D2" s="394"/>
      <c r="E2" s="394"/>
      <c r="F2" s="394"/>
      <c r="G2" s="394"/>
      <c r="H2" s="394"/>
    </row>
    <row r="3" spans="2:8" ht="18" x14ac:dyDescent="0.25">
      <c r="B3" s="38"/>
      <c r="C3" s="38"/>
      <c r="D3" s="38"/>
      <c r="E3" s="38"/>
      <c r="F3" s="39"/>
      <c r="G3" s="39"/>
      <c r="H3" s="39"/>
    </row>
    <row r="4" spans="2:8" ht="31.5" customHeight="1" x14ac:dyDescent="0.25">
      <c r="B4" s="31" t="s">
        <v>6</v>
      </c>
      <c r="C4" s="31" t="s">
        <v>77</v>
      </c>
      <c r="D4" s="31" t="s">
        <v>72</v>
      </c>
      <c r="E4" s="31" t="s">
        <v>73</v>
      </c>
      <c r="F4" s="31" t="s">
        <v>74</v>
      </c>
      <c r="G4" s="31" t="s">
        <v>18</v>
      </c>
      <c r="H4" s="31" t="s">
        <v>49</v>
      </c>
    </row>
    <row r="5" spans="2:8" s="23" customFormat="1" ht="11.25" x14ac:dyDescent="0.2">
      <c r="B5" s="32">
        <v>1</v>
      </c>
      <c r="C5" s="32">
        <v>2</v>
      </c>
      <c r="D5" s="32">
        <v>3</v>
      </c>
      <c r="E5" s="32">
        <v>4</v>
      </c>
      <c r="F5" s="32">
        <v>5</v>
      </c>
      <c r="G5" s="32" t="s">
        <v>20</v>
      </c>
      <c r="H5" s="32" t="s">
        <v>21</v>
      </c>
    </row>
    <row r="6" spans="2:8" x14ac:dyDescent="0.25">
      <c r="B6" s="6" t="s">
        <v>45</v>
      </c>
      <c r="C6" s="4">
        <v>0</v>
      </c>
      <c r="D6" s="4">
        <v>0</v>
      </c>
      <c r="E6" s="5">
        <v>0</v>
      </c>
      <c r="F6" s="24">
        <v>0</v>
      </c>
      <c r="G6" s="24">
        <v>0</v>
      </c>
      <c r="H6" s="24">
        <v>0</v>
      </c>
    </row>
    <row r="7" spans="2:8" x14ac:dyDescent="0.25">
      <c r="B7" s="6" t="s">
        <v>35</v>
      </c>
      <c r="C7" s="4">
        <v>0</v>
      </c>
      <c r="D7" s="4">
        <v>0</v>
      </c>
      <c r="E7" s="4">
        <v>0</v>
      </c>
      <c r="F7" s="24">
        <v>0</v>
      </c>
      <c r="G7" s="24">
        <v>0</v>
      </c>
      <c r="H7" s="24">
        <v>0</v>
      </c>
    </row>
    <row r="8" spans="2:8" x14ac:dyDescent="0.25">
      <c r="B8" s="28" t="s">
        <v>34</v>
      </c>
      <c r="C8" s="4">
        <v>0</v>
      </c>
      <c r="D8" s="4">
        <v>0</v>
      </c>
      <c r="E8" s="4">
        <v>0</v>
      </c>
      <c r="F8" s="24">
        <v>0</v>
      </c>
      <c r="G8" s="24">
        <v>0</v>
      </c>
      <c r="H8" s="24">
        <v>0</v>
      </c>
    </row>
    <row r="9" spans="2:8" x14ac:dyDescent="0.25">
      <c r="B9" s="27" t="s">
        <v>33</v>
      </c>
      <c r="C9" s="4">
        <v>0</v>
      </c>
      <c r="D9" s="4">
        <v>0</v>
      </c>
      <c r="E9" s="4">
        <v>0</v>
      </c>
      <c r="F9" s="24">
        <v>0</v>
      </c>
      <c r="G9" s="24">
        <v>0</v>
      </c>
      <c r="H9" s="24">
        <v>0</v>
      </c>
    </row>
    <row r="10" spans="2:8" x14ac:dyDescent="0.25">
      <c r="B10" s="27" t="s">
        <v>24</v>
      </c>
      <c r="C10" s="4">
        <v>0</v>
      </c>
      <c r="D10" s="4">
        <v>0</v>
      </c>
      <c r="E10" s="4">
        <v>0</v>
      </c>
      <c r="F10" s="24">
        <v>0</v>
      </c>
      <c r="G10" s="24">
        <v>0</v>
      </c>
      <c r="H10" s="24">
        <v>0</v>
      </c>
    </row>
    <row r="11" spans="2:8" x14ac:dyDescent="0.25">
      <c r="B11" s="6" t="s">
        <v>32</v>
      </c>
      <c r="C11" s="4">
        <v>0</v>
      </c>
      <c r="D11" s="4">
        <v>0</v>
      </c>
      <c r="E11" s="5">
        <v>0</v>
      </c>
      <c r="F11" s="24">
        <v>0</v>
      </c>
      <c r="G11" s="24">
        <v>0</v>
      </c>
      <c r="H11" s="24">
        <v>0</v>
      </c>
    </row>
    <row r="12" spans="2:8" x14ac:dyDescent="0.25">
      <c r="B12" s="26" t="s">
        <v>31</v>
      </c>
      <c r="C12" s="4">
        <v>0</v>
      </c>
      <c r="D12" s="4">
        <v>0</v>
      </c>
      <c r="E12" s="5">
        <v>0</v>
      </c>
      <c r="F12" s="24">
        <v>0</v>
      </c>
      <c r="G12" s="24">
        <v>0</v>
      </c>
      <c r="H12" s="24">
        <v>0</v>
      </c>
    </row>
    <row r="13" spans="2:8" x14ac:dyDescent="0.25">
      <c r="B13" s="6" t="s">
        <v>30</v>
      </c>
      <c r="C13" s="4">
        <v>0</v>
      </c>
      <c r="D13" s="4">
        <v>0</v>
      </c>
      <c r="E13" s="5">
        <v>0</v>
      </c>
      <c r="F13" s="24">
        <v>0</v>
      </c>
      <c r="G13" s="24">
        <v>0</v>
      </c>
      <c r="H13" s="24">
        <v>0</v>
      </c>
    </row>
    <row r="14" spans="2:8" x14ac:dyDescent="0.25">
      <c r="B14" s="26" t="s">
        <v>29</v>
      </c>
      <c r="C14" s="4">
        <v>0</v>
      </c>
      <c r="D14" s="4">
        <v>0</v>
      </c>
      <c r="E14" s="5">
        <v>0</v>
      </c>
      <c r="F14" s="24">
        <v>0</v>
      </c>
      <c r="G14" s="24">
        <v>0</v>
      </c>
      <c r="H14" s="24">
        <v>0</v>
      </c>
    </row>
    <row r="15" spans="2:8" x14ac:dyDescent="0.25">
      <c r="B15" s="11" t="s">
        <v>17</v>
      </c>
      <c r="C15" s="4">
        <v>0</v>
      </c>
      <c r="D15" s="4">
        <v>0</v>
      </c>
      <c r="E15" s="5">
        <v>0</v>
      </c>
      <c r="F15" s="24">
        <v>0</v>
      </c>
      <c r="G15" s="24">
        <v>0</v>
      </c>
      <c r="H15" s="24">
        <v>0</v>
      </c>
    </row>
    <row r="16" spans="2:8" x14ac:dyDescent="0.25">
      <c r="B16" s="26"/>
      <c r="C16" s="4">
        <v>0</v>
      </c>
      <c r="D16" s="4">
        <v>0</v>
      </c>
      <c r="E16" s="5">
        <v>0</v>
      </c>
      <c r="F16" s="24">
        <v>0</v>
      </c>
      <c r="G16" s="24">
        <v>0</v>
      </c>
      <c r="H16" s="24">
        <v>0</v>
      </c>
    </row>
    <row r="17" spans="2:8" ht="15.75" customHeight="1" x14ac:dyDescent="0.25">
      <c r="B17" s="6" t="s">
        <v>46</v>
      </c>
      <c r="C17" s="4">
        <v>0</v>
      </c>
      <c r="D17" s="4">
        <v>0</v>
      </c>
      <c r="E17" s="5">
        <v>0</v>
      </c>
      <c r="F17" s="24">
        <v>0</v>
      </c>
      <c r="G17" s="24">
        <v>0</v>
      </c>
      <c r="H17" s="24">
        <v>0</v>
      </c>
    </row>
    <row r="18" spans="2:8" ht="15.75" customHeight="1" x14ac:dyDescent="0.25">
      <c r="B18" s="6" t="s">
        <v>35</v>
      </c>
      <c r="C18" s="4">
        <v>0</v>
      </c>
      <c r="D18" s="4">
        <v>0</v>
      </c>
      <c r="E18" s="4">
        <v>0</v>
      </c>
      <c r="F18" s="24">
        <v>0</v>
      </c>
      <c r="G18" s="24">
        <v>0</v>
      </c>
      <c r="H18" s="24">
        <v>0</v>
      </c>
    </row>
    <row r="19" spans="2:8" x14ac:dyDescent="0.25">
      <c r="B19" s="28" t="s">
        <v>34</v>
      </c>
      <c r="C19" s="4">
        <v>0</v>
      </c>
      <c r="D19" s="4">
        <v>0</v>
      </c>
      <c r="E19" s="4">
        <v>0</v>
      </c>
      <c r="F19" s="24">
        <v>0</v>
      </c>
      <c r="G19" s="24">
        <v>0</v>
      </c>
      <c r="H19" s="24">
        <v>0</v>
      </c>
    </row>
    <row r="20" spans="2:8" x14ac:dyDescent="0.25">
      <c r="B20" s="27" t="s">
        <v>33</v>
      </c>
      <c r="C20" s="4">
        <v>0</v>
      </c>
      <c r="D20" s="4">
        <v>0</v>
      </c>
      <c r="E20" s="4">
        <v>0</v>
      </c>
      <c r="F20" s="24">
        <v>0</v>
      </c>
      <c r="G20" s="24">
        <v>0</v>
      </c>
      <c r="H20" s="24">
        <v>0</v>
      </c>
    </row>
    <row r="21" spans="2:8" x14ac:dyDescent="0.25">
      <c r="B21" s="27" t="s">
        <v>24</v>
      </c>
      <c r="C21" s="4">
        <v>0</v>
      </c>
      <c r="D21" s="4">
        <v>0</v>
      </c>
      <c r="E21" s="4">
        <v>0</v>
      </c>
      <c r="F21" s="24">
        <v>0</v>
      </c>
      <c r="G21" s="24">
        <v>0</v>
      </c>
      <c r="H21" s="24">
        <v>0</v>
      </c>
    </row>
    <row r="22" spans="2:8" x14ac:dyDescent="0.25">
      <c r="B22" s="6" t="s">
        <v>32</v>
      </c>
      <c r="C22" s="4">
        <v>0</v>
      </c>
      <c r="D22" s="4">
        <v>0</v>
      </c>
      <c r="E22" s="5">
        <v>0</v>
      </c>
      <c r="F22" s="24">
        <v>0</v>
      </c>
      <c r="G22" s="24">
        <v>0</v>
      </c>
      <c r="H22" s="24">
        <v>0</v>
      </c>
    </row>
    <row r="23" spans="2:8" x14ac:dyDescent="0.25">
      <c r="B23" s="26" t="s">
        <v>31</v>
      </c>
      <c r="C23" s="4">
        <v>0</v>
      </c>
      <c r="D23" s="4">
        <v>0</v>
      </c>
      <c r="E23" s="5">
        <v>0</v>
      </c>
      <c r="F23" s="24">
        <v>0</v>
      </c>
      <c r="G23" s="24">
        <v>0</v>
      </c>
      <c r="H23" s="24">
        <v>0</v>
      </c>
    </row>
    <row r="24" spans="2:8" x14ac:dyDescent="0.25">
      <c r="B24" s="6" t="s">
        <v>30</v>
      </c>
      <c r="C24" s="4">
        <v>0</v>
      </c>
      <c r="D24" s="4">
        <v>0</v>
      </c>
      <c r="E24" s="5">
        <v>0</v>
      </c>
      <c r="F24" s="24">
        <v>0</v>
      </c>
      <c r="G24" s="24">
        <v>0</v>
      </c>
      <c r="H24" s="24">
        <v>0</v>
      </c>
    </row>
    <row r="25" spans="2:8" x14ac:dyDescent="0.25">
      <c r="B25" s="26" t="s">
        <v>29</v>
      </c>
      <c r="C25" s="4">
        <v>0</v>
      </c>
      <c r="D25" s="4">
        <v>0</v>
      </c>
      <c r="E25" s="5">
        <v>0</v>
      </c>
      <c r="F25" s="24">
        <v>0</v>
      </c>
      <c r="G25" s="24">
        <v>0</v>
      </c>
      <c r="H25" s="24">
        <v>0</v>
      </c>
    </row>
    <row r="26" spans="2:8" x14ac:dyDescent="0.25">
      <c r="B26" s="11" t="s">
        <v>17</v>
      </c>
      <c r="C26" s="4">
        <v>0</v>
      </c>
      <c r="D26" s="4">
        <v>0</v>
      </c>
      <c r="E26" s="5">
        <v>0</v>
      </c>
      <c r="F26" s="24">
        <v>0</v>
      </c>
      <c r="G26" s="24">
        <v>0</v>
      </c>
      <c r="H26" s="24">
        <v>0</v>
      </c>
    </row>
  </sheetData>
  <mergeCells count="1">
    <mergeCell ref="B2:H2"/>
  </mergeCells>
  <pageMargins left="0.7" right="0.7" top="0.75" bottom="0.75" header="0.3" footer="0.3"/>
  <pageSetup paperSize="9" scale="7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14"/>
  <sheetViews>
    <sheetView workbookViewId="0">
      <selection activeCell="G24" sqref="G24"/>
    </sheetView>
  </sheetViews>
  <sheetFormatPr defaultRowHeight="15" x14ac:dyDescent="0.25"/>
  <cols>
    <col min="4" max="4" width="7" customWidth="1"/>
    <col min="5" max="5" width="25.140625" customWidth="1"/>
    <col min="6" max="8" width="25.28515625" customWidth="1"/>
    <col min="9" max="9" width="15.7109375" customWidth="1"/>
  </cols>
  <sheetData>
    <row r="2" spans="2:18" ht="15.75" x14ac:dyDescent="0.25">
      <c r="B2" s="394" t="s">
        <v>10</v>
      </c>
      <c r="C2" s="394"/>
      <c r="D2" s="394"/>
      <c r="E2" s="394"/>
      <c r="F2" s="394"/>
      <c r="G2" s="394"/>
      <c r="H2" s="394"/>
      <c r="I2" s="394"/>
      <c r="J2" s="29"/>
      <c r="K2" s="29"/>
      <c r="L2" s="29"/>
      <c r="M2" s="29"/>
      <c r="N2" s="29"/>
      <c r="O2" s="29"/>
      <c r="P2" s="29"/>
      <c r="Q2" s="29"/>
      <c r="R2" s="29"/>
    </row>
    <row r="3" spans="2:18" s="30" customFormat="1" ht="15.75" x14ac:dyDescent="0.25">
      <c r="B3" s="426" t="s">
        <v>61</v>
      </c>
      <c r="C3" s="426"/>
      <c r="D3" s="426"/>
      <c r="E3" s="426"/>
      <c r="F3" s="426"/>
      <c r="G3" s="426"/>
      <c r="H3" s="426"/>
      <c r="I3" s="426"/>
    </row>
    <row r="4" spans="2:18" s="30" customFormat="1" ht="15.75" x14ac:dyDescent="0.25">
      <c r="B4" s="49"/>
      <c r="C4" s="49"/>
      <c r="D4" s="49"/>
      <c r="E4" s="49"/>
      <c r="F4" s="49"/>
      <c r="G4" s="49"/>
      <c r="H4" s="49"/>
      <c r="I4" s="49"/>
    </row>
    <row r="5" spans="2:18" ht="25.5" x14ac:dyDescent="0.25">
      <c r="B5" s="419" t="s">
        <v>6</v>
      </c>
      <c r="C5" s="420"/>
      <c r="D5" s="420"/>
      <c r="E5" s="421"/>
      <c r="F5" s="31" t="s">
        <v>72</v>
      </c>
      <c r="G5" s="31" t="s">
        <v>73</v>
      </c>
      <c r="H5" s="31" t="s">
        <v>78</v>
      </c>
      <c r="I5" s="31" t="s">
        <v>49</v>
      </c>
    </row>
    <row r="6" spans="2:18" s="23" customFormat="1" ht="11.25" customHeight="1" x14ac:dyDescent="0.2">
      <c r="B6" s="422">
        <v>1</v>
      </c>
      <c r="C6" s="423"/>
      <c r="D6" s="423"/>
      <c r="E6" s="424"/>
      <c r="F6" s="32">
        <v>2</v>
      </c>
      <c r="G6" s="32">
        <v>3</v>
      </c>
      <c r="H6" s="32">
        <v>4</v>
      </c>
      <c r="I6" s="32" t="s">
        <v>48</v>
      </c>
    </row>
    <row r="7" spans="2:18" ht="27" customHeight="1" x14ac:dyDescent="0.25">
      <c r="B7" s="425" t="s">
        <v>63</v>
      </c>
      <c r="C7" s="425"/>
      <c r="D7" s="425"/>
      <c r="E7" s="36" t="s">
        <v>15</v>
      </c>
      <c r="F7" s="4">
        <v>0</v>
      </c>
      <c r="G7" s="4">
        <v>0</v>
      </c>
      <c r="H7" s="4">
        <v>0</v>
      </c>
      <c r="I7" s="4">
        <v>0</v>
      </c>
    </row>
    <row r="8" spans="2:18" ht="33" customHeight="1" x14ac:dyDescent="0.25">
      <c r="B8" s="425" t="s">
        <v>64</v>
      </c>
      <c r="C8" s="425"/>
      <c r="D8" s="425"/>
      <c r="E8" s="36" t="s">
        <v>16</v>
      </c>
      <c r="F8" s="4">
        <v>0</v>
      </c>
      <c r="G8" s="4">
        <v>0</v>
      </c>
      <c r="H8" s="4">
        <v>0</v>
      </c>
      <c r="I8" s="4">
        <v>0</v>
      </c>
    </row>
    <row r="9" spans="2:18" x14ac:dyDescent="0.25">
      <c r="B9" s="425"/>
      <c r="C9" s="425"/>
      <c r="D9" s="425"/>
      <c r="E9" s="36"/>
      <c r="F9" s="24"/>
      <c r="G9" s="24"/>
      <c r="H9" s="24"/>
      <c r="I9" s="24"/>
    </row>
    <row r="10" spans="2:18" x14ac:dyDescent="0.25">
      <c r="B10" s="427"/>
      <c r="C10" s="428"/>
      <c r="D10" s="429"/>
      <c r="E10" s="24"/>
      <c r="F10" s="24"/>
      <c r="G10" s="24"/>
      <c r="H10" s="24"/>
      <c r="I10" s="24"/>
    </row>
    <row r="11" spans="2:18" x14ac:dyDescent="0.25">
      <c r="B11" s="427"/>
      <c r="C11" s="428"/>
      <c r="D11" s="429"/>
      <c r="E11" s="24"/>
      <c r="F11" s="24"/>
      <c r="G11" s="24"/>
      <c r="H11" s="24"/>
      <c r="I11" s="24"/>
    </row>
    <row r="12" spans="2:18" x14ac:dyDescent="0.25">
      <c r="B12" s="427"/>
      <c r="C12" s="428"/>
      <c r="D12" s="429"/>
      <c r="E12" s="24"/>
      <c r="F12" s="24"/>
      <c r="G12" s="24"/>
      <c r="H12" s="24"/>
      <c r="I12" s="24"/>
    </row>
    <row r="13" spans="2:18" x14ac:dyDescent="0.25">
      <c r="B13" s="427"/>
      <c r="C13" s="428"/>
      <c r="D13" s="429"/>
      <c r="E13" s="24"/>
      <c r="F13" s="24"/>
      <c r="G13" s="24"/>
      <c r="H13" s="24"/>
      <c r="I13" s="24"/>
    </row>
    <row r="14" spans="2:18" x14ac:dyDescent="0.25">
      <c r="B14" s="427"/>
      <c r="C14" s="428"/>
      <c r="D14" s="429"/>
      <c r="E14" s="24"/>
      <c r="F14" s="24"/>
      <c r="G14" s="24"/>
      <c r="H14" s="24"/>
      <c r="I14" s="24"/>
    </row>
  </sheetData>
  <mergeCells count="12">
    <mergeCell ref="B14:D14"/>
    <mergeCell ref="B9:D9"/>
    <mergeCell ref="B10:D10"/>
    <mergeCell ref="B11:D11"/>
    <mergeCell ref="B12:D12"/>
    <mergeCell ref="B13:D13"/>
    <mergeCell ref="B8:D8"/>
    <mergeCell ref="B3:I3"/>
    <mergeCell ref="B2:I2"/>
    <mergeCell ref="B5:E5"/>
    <mergeCell ref="B6:E6"/>
    <mergeCell ref="B7:D7"/>
  </mergeCells>
  <pageMargins left="0.7" right="0.7" top="0.75" bottom="0.75" header="0.3" footer="0.3"/>
  <pageSetup paperSize="9" scale="92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0"/>
  <sheetViews>
    <sheetView topLeftCell="A247" workbookViewId="0">
      <selection activeCell="R279" sqref="R279"/>
    </sheetView>
  </sheetViews>
  <sheetFormatPr defaultRowHeight="15" x14ac:dyDescent="0.25"/>
  <cols>
    <col min="1" max="1" width="3.85546875" customWidth="1"/>
    <col min="2" max="2" width="6.140625" customWidth="1"/>
    <col min="3" max="3" width="7.7109375" customWidth="1"/>
    <col min="4" max="4" width="39.7109375" customWidth="1"/>
    <col min="5" max="5" width="18.42578125" customWidth="1"/>
    <col min="6" max="6" width="16.5703125" customWidth="1"/>
    <col min="7" max="7" width="18.5703125" customWidth="1"/>
    <col min="8" max="8" width="10.140625" style="23" customWidth="1"/>
  </cols>
  <sheetData>
    <row r="1" spans="1:10" ht="18" x14ac:dyDescent="0.25">
      <c r="B1" s="2"/>
      <c r="C1" s="2"/>
      <c r="D1" s="2"/>
      <c r="E1" s="15"/>
      <c r="F1" s="2"/>
      <c r="G1" s="2"/>
      <c r="H1" s="362"/>
    </row>
    <row r="2" spans="1:10" ht="15.75" x14ac:dyDescent="0.25">
      <c r="B2" s="436" t="s">
        <v>62</v>
      </c>
      <c r="C2" s="436"/>
      <c r="D2" s="436"/>
      <c r="E2" s="436"/>
      <c r="F2" s="436"/>
      <c r="G2" s="436"/>
      <c r="H2" s="436"/>
    </row>
    <row r="4" spans="1:10" x14ac:dyDescent="0.25">
      <c r="B4" s="437"/>
      <c r="C4" s="437"/>
      <c r="D4" s="205"/>
      <c r="E4" s="206"/>
      <c r="F4" s="206"/>
      <c r="G4" s="206"/>
    </row>
    <row r="5" spans="1:10" s="23" customFormat="1" ht="15.75" thickBot="1" x14ac:dyDescent="0.3">
      <c r="A5"/>
      <c r="B5" s="437"/>
      <c r="C5" s="437"/>
      <c r="D5" s="207"/>
      <c r="E5" s="208"/>
      <c r="F5" s="208"/>
      <c r="G5" s="208"/>
      <c r="I5"/>
      <c r="J5"/>
    </row>
    <row r="6" spans="1:10" s="37" customFormat="1" ht="30" customHeight="1" x14ac:dyDescent="0.25">
      <c r="A6"/>
      <c r="B6" s="298"/>
      <c r="C6" s="299"/>
      <c r="D6" s="329"/>
      <c r="E6" s="430" t="s">
        <v>211</v>
      </c>
      <c r="F6" s="432" t="s">
        <v>216</v>
      </c>
      <c r="G6" s="430" t="s">
        <v>214</v>
      </c>
      <c r="H6" s="434" t="s">
        <v>18</v>
      </c>
      <c r="I6"/>
      <c r="J6"/>
    </row>
    <row r="7" spans="1:10" s="37" customFormat="1" ht="30" customHeight="1" x14ac:dyDescent="0.25">
      <c r="A7"/>
      <c r="B7" s="300"/>
      <c r="C7" s="259"/>
      <c r="D7" s="330" t="s">
        <v>6</v>
      </c>
      <c r="E7" s="431"/>
      <c r="F7" s="433"/>
      <c r="G7" s="431"/>
      <c r="H7" s="435"/>
      <c r="I7"/>
      <c r="J7"/>
    </row>
    <row r="8" spans="1:10" s="37" customFormat="1" ht="30" customHeight="1" thickBot="1" x14ac:dyDescent="0.3">
      <c r="A8"/>
      <c r="B8" s="301"/>
      <c r="C8" s="302"/>
      <c r="D8" s="302"/>
      <c r="E8" s="345">
        <v>2</v>
      </c>
      <c r="F8" s="263">
        <v>3</v>
      </c>
      <c r="G8" s="346">
        <v>4</v>
      </c>
      <c r="H8" s="260" t="s">
        <v>217</v>
      </c>
      <c r="I8"/>
      <c r="J8"/>
    </row>
    <row r="9" spans="1:10" s="37" customFormat="1" ht="30" customHeight="1" x14ac:dyDescent="0.25">
      <c r="A9"/>
      <c r="B9" s="303" t="s">
        <v>220</v>
      </c>
      <c r="C9" s="297" t="s">
        <v>221</v>
      </c>
      <c r="D9" s="331" t="s">
        <v>222</v>
      </c>
      <c r="E9" s="293">
        <f t="shared" ref="E9:G11" si="0">E10</f>
        <v>920346.97</v>
      </c>
      <c r="F9" s="264"/>
      <c r="G9" s="293">
        <f t="shared" si="0"/>
        <v>1028753.5100000001</v>
      </c>
      <c r="H9" s="363">
        <f>SUM(G9/E9)*100</f>
        <v>111.77887726408228</v>
      </c>
      <c r="I9"/>
      <c r="J9"/>
    </row>
    <row r="10" spans="1:10" s="37" customFormat="1" ht="30" customHeight="1" x14ac:dyDescent="0.25">
      <c r="A10"/>
      <c r="B10" s="304" t="s">
        <v>223</v>
      </c>
      <c r="C10" s="209" t="s">
        <v>224</v>
      </c>
      <c r="D10" s="332" t="s">
        <v>225</v>
      </c>
      <c r="E10" s="294">
        <f t="shared" si="0"/>
        <v>920346.97</v>
      </c>
      <c r="F10" s="265"/>
      <c r="G10" s="294">
        <f t="shared" si="0"/>
        <v>1028753.5100000001</v>
      </c>
      <c r="H10" s="364">
        <f t="shared" ref="H10:H70" si="1">SUM(G10/E10)*100</f>
        <v>111.77887726408228</v>
      </c>
      <c r="I10"/>
      <c r="J10"/>
    </row>
    <row r="11" spans="1:10" s="37" customFormat="1" ht="32.25" customHeight="1" x14ac:dyDescent="0.25">
      <c r="A11"/>
      <c r="B11" s="347">
        <v>17097</v>
      </c>
      <c r="C11" s="348" t="s">
        <v>226</v>
      </c>
      <c r="D11" s="349" t="s">
        <v>227</v>
      </c>
      <c r="E11" s="350">
        <f t="shared" si="0"/>
        <v>920346.97</v>
      </c>
      <c r="F11" s="267"/>
      <c r="G11" s="350">
        <f t="shared" si="0"/>
        <v>1028753.5100000001</v>
      </c>
      <c r="H11" s="365">
        <f t="shared" si="1"/>
        <v>111.77887726408228</v>
      </c>
      <c r="I11"/>
      <c r="J11"/>
    </row>
    <row r="12" spans="1:10" s="37" customFormat="1" ht="30" customHeight="1" x14ac:dyDescent="0.25">
      <c r="A12"/>
      <c r="B12" s="305">
        <v>82</v>
      </c>
      <c r="C12" s="210" t="s">
        <v>228</v>
      </c>
      <c r="D12" s="211" t="s">
        <v>229</v>
      </c>
      <c r="E12" s="212">
        <f>SUM(E22+E146+E285+E297+E307+E313)</f>
        <v>920346.97</v>
      </c>
      <c r="F12" s="267"/>
      <c r="G12" s="212">
        <f>SUM(G22+G146+G285+G297+G307+G313)</f>
        <v>1028753.5100000001</v>
      </c>
      <c r="H12" s="366">
        <f t="shared" si="1"/>
        <v>111.77887726408228</v>
      </c>
      <c r="I12"/>
      <c r="J12"/>
    </row>
    <row r="13" spans="1:10" s="377" customFormat="1" ht="30" customHeight="1" x14ac:dyDescent="0.25">
      <c r="A13" s="35"/>
      <c r="B13" s="309"/>
      <c r="C13" s="375">
        <v>1</v>
      </c>
      <c r="D13" s="222" t="s">
        <v>323</v>
      </c>
      <c r="E13" s="59">
        <v>101775.87</v>
      </c>
      <c r="F13" s="267"/>
      <c r="G13" s="155">
        <v>99685.9</v>
      </c>
      <c r="H13" s="376">
        <f>SUM(G13/E13)*100</f>
        <v>97.946497534238716</v>
      </c>
      <c r="I13" s="35"/>
      <c r="J13" s="35"/>
    </row>
    <row r="14" spans="1:10" s="377" customFormat="1" ht="30" customHeight="1" x14ac:dyDescent="0.25">
      <c r="A14" s="35"/>
      <c r="B14" s="309"/>
      <c r="C14" s="375">
        <v>2</v>
      </c>
      <c r="D14" s="222" t="s">
        <v>324</v>
      </c>
      <c r="E14" s="221">
        <v>0</v>
      </c>
      <c r="F14" s="267"/>
      <c r="G14" s="221">
        <v>0</v>
      </c>
      <c r="H14" s="376">
        <v>0</v>
      </c>
      <c r="I14" s="35"/>
      <c r="J14" s="35"/>
    </row>
    <row r="15" spans="1:10" s="377" customFormat="1" ht="30" customHeight="1" x14ac:dyDescent="0.25">
      <c r="A15" s="35"/>
      <c r="B15" s="309"/>
      <c r="C15" s="375">
        <v>3</v>
      </c>
      <c r="D15" s="222" t="s">
        <v>325</v>
      </c>
      <c r="E15" s="159">
        <v>11200</v>
      </c>
      <c r="F15" s="267"/>
      <c r="G15" s="155">
        <v>26336.76</v>
      </c>
      <c r="H15" s="376">
        <f t="shared" ref="H15:H18" si="2">SUM(G15/E15)*100</f>
        <v>235.14964285714285</v>
      </c>
      <c r="I15" s="35"/>
      <c r="J15" s="35"/>
    </row>
    <row r="16" spans="1:10" s="377" customFormat="1" ht="30" customHeight="1" x14ac:dyDescent="0.25">
      <c r="A16" s="35"/>
      <c r="B16" s="309"/>
      <c r="C16" s="375">
        <v>4</v>
      </c>
      <c r="D16" s="222" t="s">
        <v>326</v>
      </c>
      <c r="E16" s="159">
        <v>642.55999999999995</v>
      </c>
      <c r="F16" s="267"/>
      <c r="G16" s="221">
        <v>0</v>
      </c>
      <c r="H16" s="376">
        <f t="shared" si="2"/>
        <v>0</v>
      </c>
      <c r="I16" s="35"/>
      <c r="J16" s="35"/>
    </row>
    <row r="17" spans="1:10" s="377" customFormat="1" ht="30" customHeight="1" x14ac:dyDescent="0.25">
      <c r="A17" s="35"/>
      <c r="B17" s="309"/>
      <c r="C17" s="375">
        <v>5</v>
      </c>
      <c r="D17" s="222" t="s">
        <v>327</v>
      </c>
      <c r="E17" s="159">
        <v>792210.98</v>
      </c>
      <c r="F17" s="267"/>
      <c r="G17" s="155">
        <v>879723.66</v>
      </c>
      <c r="H17" s="376">
        <f t="shared" si="2"/>
        <v>111.0466381064297</v>
      </c>
      <c r="I17" s="35"/>
      <c r="J17" s="35"/>
    </row>
    <row r="18" spans="1:10" s="377" customFormat="1" ht="30" customHeight="1" x14ac:dyDescent="0.25">
      <c r="A18" s="35"/>
      <c r="B18" s="309"/>
      <c r="C18" s="375">
        <v>6</v>
      </c>
      <c r="D18" s="222" t="s">
        <v>276</v>
      </c>
      <c r="E18" s="159">
        <v>14517.56</v>
      </c>
      <c r="F18" s="267"/>
      <c r="G18" s="155">
        <v>23007.19</v>
      </c>
      <c r="H18" s="376">
        <f t="shared" si="2"/>
        <v>158.47835311167992</v>
      </c>
      <c r="I18" s="35"/>
      <c r="J18" s="35"/>
    </row>
    <row r="19" spans="1:10" s="377" customFormat="1" ht="30" customHeight="1" x14ac:dyDescent="0.25">
      <c r="A19" s="35"/>
      <c r="B19" s="309"/>
      <c r="C19" s="375">
        <v>7</v>
      </c>
      <c r="D19" s="222" t="s">
        <v>328</v>
      </c>
      <c r="E19" s="159">
        <v>0</v>
      </c>
      <c r="F19" s="382"/>
      <c r="G19" s="381">
        <v>0</v>
      </c>
      <c r="H19" s="376">
        <v>0</v>
      </c>
      <c r="I19" s="35"/>
      <c r="J19" s="35"/>
    </row>
    <row r="20" spans="1:10" s="377" customFormat="1" ht="30" customHeight="1" x14ac:dyDescent="0.25">
      <c r="A20" s="35"/>
      <c r="B20" s="309"/>
      <c r="C20" s="375">
        <v>8</v>
      </c>
      <c r="D20" s="222" t="s">
        <v>329</v>
      </c>
      <c r="E20" s="159">
        <v>0</v>
      </c>
      <c r="F20" s="382"/>
      <c r="G20" s="381">
        <v>0</v>
      </c>
      <c r="H20" s="376">
        <v>0</v>
      </c>
      <c r="I20" s="35"/>
      <c r="J20" s="35"/>
    </row>
    <row r="21" spans="1:10" s="377" customFormat="1" ht="30" customHeight="1" x14ac:dyDescent="0.25">
      <c r="A21" s="35"/>
      <c r="B21" s="309"/>
      <c r="C21" s="375">
        <v>9</v>
      </c>
      <c r="D21" s="222" t="s">
        <v>330</v>
      </c>
      <c r="E21" s="159">
        <v>4049</v>
      </c>
      <c r="F21" s="382"/>
      <c r="G21" s="381">
        <v>-1862.74</v>
      </c>
      <c r="H21" s="376">
        <f>SUM(G21/E21)*100</f>
        <v>-46.004939491232406</v>
      </c>
      <c r="I21" s="35"/>
      <c r="J21" s="35"/>
    </row>
    <row r="22" spans="1:10" s="37" customFormat="1" ht="30" customHeight="1" x14ac:dyDescent="0.25">
      <c r="A22"/>
      <c r="B22" s="306" t="s">
        <v>230</v>
      </c>
      <c r="C22" s="213" t="s">
        <v>231</v>
      </c>
      <c r="D22" s="214" t="s">
        <v>232</v>
      </c>
      <c r="E22" s="215">
        <f>SUM(E23+E53+E67+E129)</f>
        <v>873527.12</v>
      </c>
      <c r="F22" s="267"/>
      <c r="G22" s="215">
        <f>SUM(G23+G53+G67+G129)</f>
        <v>985638.25</v>
      </c>
      <c r="H22" s="367">
        <f t="shared" si="1"/>
        <v>112.83430444609436</v>
      </c>
      <c r="I22"/>
      <c r="J22"/>
    </row>
    <row r="23" spans="1:10" ht="23.25" customHeight="1" x14ac:dyDescent="0.25">
      <c r="B23" s="307" t="s">
        <v>233</v>
      </c>
      <c r="C23" s="216" t="s">
        <v>218</v>
      </c>
      <c r="D23" s="223" t="s">
        <v>219</v>
      </c>
      <c r="E23" s="217">
        <f t="shared" ref="E23:G23" si="3">E24</f>
        <v>21034.2</v>
      </c>
      <c r="F23" s="267"/>
      <c r="G23" s="217">
        <f t="shared" si="3"/>
        <v>21034.199999999997</v>
      </c>
      <c r="H23" s="368">
        <f t="shared" si="1"/>
        <v>99.999999999999972</v>
      </c>
    </row>
    <row r="24" spans="1:10" x14ac:dyDescent="0.25">
      <c r="B24" s="308" t="s">
        <v>234</v>
      </c>
      <c r="C24" s="218">
        <v>48007</v>
      </c>
      <c r="D24" s="224" t="s">
        <v>235</v>
      </c>
      <c r="E24" s="219">
        <f>SUM(E26+E50)</f>
        <v>21034.2</v>
      </c>
      <c r="F24" s="267"/>
      <c r="G24" s="219">
        <f>SUM(G26+G50)</f>
        <v>21034.199999999997</v>
      </c>
      <c r="H24" s="352">
        <f t="shared" si="1"/>
        <v>99.999999999999972</v>
      </c>
    </row>
    <row r="25" spans="1:10" ht="16.5" customHeight="1" x14ac:dyDescent="0.25">
      <c r="B25" s="309">
        <v>3</v>
      </c>
      <c r="C25" s="220"/>
      <c r="D25" s="222"/>
      <c r="E25" s="221"/>
      <c r="F25" s="267"/>
      <c r="G25" s="221">
        <f>SUM(G26+G50)</f>
        <v>21034.199999999997</v>
      </c>
      <c r="H25" s="353"/>
    </row>
    <row r="26" spans="1:10" ht="16.5" customHeight="1" x14ac:dyDescent="0.25">
      <c r="B26" s="309"/>
      <c r="C26" s="220">
        <v>32</v>
      </c>
      <c r="D26" s="222" t="s">
        <v>236</v>
      </c>
      <c r="E26" s="221">
        <v>20384.2</v>
      </c>
      <c r="F26" s="267"/>
      <c r="G26" s="221">
        <f>SUM(G27+G30+G36+G46)</f>
        <v>20384.199999999997</v>
      </c>
      <c r="H26" s="353">
        <f t="shared" si="1"/>
        <v>99.999999999999972</v>
      </c>
    </row>
    <row r="27" spans="1:10" ht="16.5" customHeight="1" x14ac:dyDescent="0.25">
      <c r="B27" s="309"/>
      <c r="C27" s="220">
        <v>321</v>
      </c>
      <c r="D27" s="222" t="s">
        <v>237</v>
      </c>
      <c r="E27" s="221"/>
      <c r="F27" s="267"/>
      <c r="G27" s="221">
        <f>SUM(G28:G29)</f>
        <v>3155.71</v>
      </c>
      <c r="H27" s="353"/>
    </row>
    <row r="28" spans="1:10" s="161" customFormat="1" ht="16.5" customHeight="1" x14ac:dyDescent="0.25">
      <c r="B28" s="310"/>
      <c r="C28" s="261">
        <v>3211</v>
      </c>
      <c r="D28" s="292" t="s">
        <v>28</v>
      </c>
      <c r="E28" s="262"/>
      <c r="F28" s="266"/>
      <c r="G28" s="262">
        <v>2948.21</v>
      </c>
      <c r="H28" s="353"/>
    </row>
    <row r="29" spans="1:10" s="161" customFormat="1" ht="16.5" customHeight="1" x14ac:dyDescent="0.25">
      <c r="B29" s="310"/>
      <c r="C29" s="261">
        <v>3213</v>
      </c>
      <c r="D29" s="292" t="s">
        <v>114</v>
      </c>
      <c r="E29" s="262"/>
      <c r="F29" s="266"/>
      <c r="G29" s="262">
        <v>207.5</v>
      </c>
      <c r="H29" s="353"/>
    </row>
    <row r="30" spans="1:10" ht="16.5" customHeight="1" x14ac:dyDescent="0.25">
      <c r="B30" s="309"/>
      <c r="C30" s="220">
        <v>322</v>
      </c>
      <c r="D30" s="222" t="s">
        <v>238</v>
      </c>
      <c r="E30" s="221"/>
      <c r="F30" s="267"/>
      <c r="G30" s="221">
        <f>SUM(G31:G35)</f>
        <v>6600</v>
      </c>
      <c r="H30" s="353"/>
    </row>
    <row r="31" spans="1:10" s="161" customFormat="1" ht="16.5" customHeight="1" x14ac:dyDescent="0.25">
      <c r="B31" s="310"/>
      <c r="C31" s="261">
        <v>3221</v>
      </c>
      <c r="D31" s="292" t="s">
        <v>115</v>
      </c>
      <c r="E31" s="262"/>
      <c r="F31" s="266"/>
      <c r="G31" s="262">
        <v>4837.49</v>
      </c>
      <c r="H31" s="353"/>
    </row>
    <row r="32" spans="1:10" s="161" customFormat="1" ht="16.5" customHeight="1" x14ac:dyDescent="0.25">
      <c r="B32" s="310"/>
      <c r="C32" s="261">
        <v>3222</v>
      </c>
      <c r="D32" s="292" t="s">
        <v>116</v>
      </c>
      <c r="E32" s="262"/>
      <c r="F32" s="266"/>
      <c r="G32" s="262">
        <v>375</v>
      </c>
      <c r="H32" s="353"/>
    </row>
    <row r="33" spans="2:8" s="161" customFormat="1" ht="16.5" customHeight="1" x14ac:dyDescent="0.25">
      <c r="B33" s="310"/>
      <c r="C33" s="261">
        <v>3224</v>
      </c>
      <c r="D33" s="292" t="s">
        <v>318</v>
      </c>
      <c r="E33" s="262"/>
      <c r="F33" s="266"/>
      <c r="G33" s="262">
        <v>970</v>
      </c>
      <c r="H33" s="353"/>
    </row>
    <row r="34" spans="2:8" s="161" customFormat="1" ht="16.5" customHeight="1" x14ac:dyDescent="0.25">
      <c r="B34" s="310"/>
      <c r="C34" s="261">
        <v>3225</v>
      </c>
      <c r="D34" s="292" t="s">
        <v>319</v>
      </c>
      <c r="E34" s="262"/>
      <c r="F34" s="266"/>
      <c r="G34" s="262">
        <v>84.83</v>
      </c>
      <c r="H34" s="353"/>
    </row>
    <row r="35" spans="2:8" s="161" customFormat="1" ht="16.5" customHeight="1" x14ac:dyDescent="0.25">
      <c r="B35" s="310"/>
      <c r="C35" s="261">
        <v>3227</v>
      </c>
      <c r="D35" s="354" t="s">
        <v>120</v>
      </c>
      <c r="E35" s="262"/>
      <c r="F35" s="266"/>
      <c r="G35" s="262">
        <v>332.68</v>
      </c>
      <c r="H35" s="353"/>
    </row>
    <row r="36" spans="2:8" ht="16.5" customHeight="1" x14ac:dyDescent="0.25">
      <c r="B36" s="309"/>
      <c r="C36" s="220">
        <v>323</v>
      </c>
      <c r="D36" s="222" t="s">
        <v>239</v>
      </c>
      <c r="E36" s="221"/>
      <c r="F36" s="267"/>
      <c r="G36" s="221">
        <f>SUM(G37:G45)</f>
        <v>10052.019999999999</v>
      </c>
      <c r="H36" s="353"/>
    </row>
    <row r="37" spans="2:8" s="161" customFormat="1" ht="16.5" customHeight="1" x14ac:dyDescent="0.25">
      <c r="B37" s="310"/>
      <c r="C37" s="261">
        <v>3231</v>
      </c>
      <c r="D37" s="354" t="s">
        <v>122</v>
      </c>
      <c r="E37" s="262"/>
      <c r="F37" s="266"/>
      <c r="G37" s="262">
        <v>2000</v>
      </c>
      <c r="H37" s="353"/>
    </row>
    <row r="38" spans="2:8" s="161" customFormat="1" ht="16.5" customHeight="1" x14ac:dyDescent="0.25">
      <c r="B38" s="310"/>
      <c r="C38" s="261">
        <v>3232</v>
      </c>
      <c r="D38" s="354" t="s">
        <v>123</v>
      </c>
      <c r="E38" s="262"/>
      <c r="F38" s="266"/>
      <c r="G38" s="262">
        <v>902.84</v>
      </c>
      <c r="H38" s="353"/>
    </row>
    <row r="39" spans="2:8" s="161" customFormat="1" ht="16.5" customHeight="1" x14ac:dyDescent="0.25">
      <c r="B39" s="310"/>
      <c r="C39" s="261">
        <v>3233</v>
      </c>
      <c r="D39" s="354" t="s">
        <v>124</v>
      </c>
      <c r="E39" s="262"/>
      <c r="F39" s="266"/>
      <c r="G39" s="262">
        <v>830</v>
      </c>
      <c r="H39" s="353"/>
    </row>
    <row r="40" spans="2:8" s="161" customFormat="1" ht="16.5" customHeight="1" x14ac:dyDescent="0.25">
      <c r="B40" s="310"/>
      <c r="C40" s="261">
        <v>3234</v>
      </c>
      <c r="D40" s="354" t="s">
        <v>125</v>
      </c>
      <c r="E40" s="262"/>
      <c r="F40" s="266"/>
      <c r="G40" s="262">
        <v>3100</v>
      </c>
      <c r="H40" s="353"/>
    </row>
    <row r="41" spans="2:8" s="161" customFormat="1" ht="16.5" customHeight="1" x14ac:dyDescent="0.25">
      <c r="B41" s="310"/>
      <c r="C41" s="261">
        <v>3235</v>
      </c>
      <c r="D41" s="354" t="s">
        <v>126</v>
      </c>
      <c r="E41" s="262"/>
      <c r="F41" s="266"/>
      <c r="G41" s="262">
        <v>1450</v>
      </c>
      <c r="H41" s="353"/>
    </row>
    <row r="42" spans="2:8" s="161" customFormat="1" ht="16.5" customHeight="1" x14ac:dyDescent="0.25">
      <c r="B42" s="310"/>
      <c r="C42" s="261">
        <v>3236</v>
      </c>
      <c r="D42" s="354" t="s">
        <v>127</v>
      </c>
      <c r="E42" s="262"/>
      <c r="F42" s="266"/>
      <c r="G42" s="262">
        <v>146.38</v>
      </c>
      <c r="H42" s="353"/>
    </row>
    <row r="43" spans="2:8" s="161" customFormat="1" ht="16.5" customHeight="1" x14ac:dyDescent="0.25">
      <c r="B43" s="310"/>
      <c r="C43" s="261">
        <v>3237</v>
      </c>
      <c r="D43" s="354" t="s">
        <v>128</v>
      </c>
      <c r="E43" s="262"/>
      <c r="F43" s="266"/>
      <c r="G43" s="262">
        <v>700</v>
      </c>
      <c r="H43" s="353"/>
    </row>
    <row r="44" spans="2:8" s="161" customFormat="1" ht="16.5" customHeight="1" x14ac:dyDescent="0.25">
      <c r="B44" s="310"/>
      <c r="C44" s="261">
        <v>3238</v>
      </c>
      <c r="D44" s="354" t="s">
        <v>129</v>
      </c>
      <c r="E44" s="262"/>
      <c r="F44" s="266"/>
      <c r="G44" s="262">
        <v>900</v>
      </c>
      <c r="H44" s="353"/>
    </row>
    <row r="45" spans="2:8" s="161" customFormat="1" ht="16.5" customHeight="1" x14ac:dyDescent="0.25">
      <c r="B45" s="310"/>
      <c r="C45" s="261">
        <v>3239</v>
      </c>
      <c r="D45" s="354" t="s">
        <v>130</v>
      </c>
      <c r="E45" s="262"/>
      <c r="F45" s="266"/>
      <c r="G45" s="262">
        <v>22.8</v>
      </c>
      <c r="H45" s="353"/>
    </row>
    <row r="46" spans="2:8" ht="16.5" customHeight="1" x14ac:dyDescent="0.25">
      <c r="B46" s="309"/>
      <c r="C46" s="220">
        <v>329</v>
      </c>
      <c r="D46" s="222" t="s">
        <v>240</v>
      </c>
      <c r="E46" s="221"/>
      <c r="F46" s="267"/>
      <c r="G46" s="221">
        <f>SUM(G47:G49)</f>
        <v>576.47</v>
      </c>
      <c r="H46" s="353"/>
    </row>
    <row r="47" spans="2:8" s="161" customFormat="1" ht="16.5" customHeight="1" x14ac:dyDescent="0.25">
      <c r="B47" s="310"/>
      <c r="C47" s="261">
        <v>3294</v>
      </c>
      <c r="D47" s="354" t="s">
        <v>132</v>
      </c>
      <c r="E47" s="262"/>
      <c r="F47" s="266"/>
      <c r="G47" s="262">
        <v>35</v>
      </c>
      <c r="H47" s="353"/>
    </row>
    <row r="48" spans="2:8" s="161" customFormat="1" ht="16.5" customHeight="1" x14ac:dyDescent="0.25">
      <c r="B48" s="310"/>
      <c r="C48" s="261">
        <v>3295</v>
      </c>
      <c r="D48" s="355" t="s">
        <v>133</v>
      </c>
      <c r="E48" s="262"/>
      <c r="F48" s="266"/>
      <c r="G48" s="262">
        <v>130.62</v>
      </c>
      <c r="H48" s="353"/>
    </row>
    <row r="49" spans="2:8" s="161" customFormat="1" ht="16.5" customHeight="1" x14ac:dyDescent="0.25">
      <c r="B49" s="310"/>
      <c r="C49" s="261">
        <v>3299</v>
      </c>
      <c r="D49" s="354" t="s">
        <v>134</v>
      </c>
      <c r="E49" s="262"/>
      <c r="F49" s="266"/>
      <c r="G49" s="262">
        <v>410.85</v>
      </c>
      <c r="H49" s="353"/>
    </row>
    <row r="50" spans="2:8" ht="16.5" customHeight="1" x14ac:dyDescent="0.25">
      <c r="B50" s="309"/>
      <c r="C50" s="220">
        <v>34</v>
      </c>
      <c r="D50" s="222" t="s">
        <v>241</v>
      </c>
      <c r="E50" s="221">
        <v>650</v>
      </c>
      <c r="F50" s="267"/>
      <c r="G50" s="221">
        <f>SUM(G51)</f>
        <v>650</v>
      </c>
      <c r="H50" s="353">
        <f t="shared" si="1"/>
        <v>100</v>
      </c>
    </row>
    <row r="51" spans="2:8" ht="16.5" customHeight="1" x14ac:dyDescent="0.25">
      <c r="B51" s="309"/>
      <c r="C51" s="220">
        <v>343</v>
      </c>
      <c r="D51" s="222" t="s">
        <v>242</v>
      </c>
      <c r="E51" s="221"/>
      <c r="F51" s="267"/>
      <c r="G51" s="221">
        <f>SUM(G52)</f>
        <v>650</v>
      </c>
      <c r="H51" s="353"/>
    </row>
    <row r="52" spans="2:8" s="161" customFormat="1" ht="16.5" customHeight="1" x14ac:dyDescent="0.25">
      <c r="B52" s="310"/>
      <c r="C52" s="261">
        <v>3431</v>
      </c>
      <c r="D52" s="354" t="s">
        <v>137</v>
      </c>
      <c r="E52" s="262"/>
      <c r="F52" s="266"/>
      <c r="G52" s="262">
        <v>650</v>
      </c>
      <c r="H52" s="353"/>
    </row>
    <row r="53" spans="2:8" ht="21.75" customHeight="1" x14ac:dyDescent="0.25">
      <c r="B53" s="307" t="s">
        <v>233</v>
      </c>
      <c r="C53" s="216" t="s">
        <v>243</v>
      </c>
      <c r="D53" s="223" t="s">
        <v>244</v>
      </c>
      <c r="E53" s="217">
        <f t="shared" ref="E53:G53" si="4">E54</f>
        <v>57267.24</v>
      </c>
      <c r="F53" s="267"/>
      <c r="G53" s="217">
        <f t="shared" si="4"/>
        <v>66358.53</v>
      </c>
      <c r="H53" s="351">
        <f t="shared" si="1"/>
        <v>115.87520194791996</v>
      </c>
    </row>
    <row r="54" spans="2:8" x14ac:dyDescent="0.25">
      <c r="B54" s="308" t="s">
        <v>234</v>
      </c>
      <c r="C54" s="218">
        <v>48007</v>
      </c>
      <c r="D54" s="224" t="s">
        <v>235</v>
      </c>
      <c r="E54" s="225">
        <f>SUM(E56)</f>
        <v>57267.24</v>
      </c>
      <c r="F54" s="268"/>
      <c r="G54" s="225">
        <f>SUM(G56)</f>
        <v>66358.53</v>
      </c>
      <c r="H54" s="352">
        <f t="shared" si="1"/>
        <v>115.87520194791996</v>
      </c>
    </row>
    <row r="55" spans="2:8" ht="16.5" customHeight="1" x14ac:dyDescent="0.25">
      <c r="B55" s="309">
        <v>3</v>
      </c>
      <c r="C55" s="220"/>
      <c r="D55" s="222"/>
      <c r="E55" s="226"/>
      <c r="F55" s="268"/>
      <c r="G55" s="226">
        <f>SUM(G56)</f>
        <v>66358.53</v>
      </c>
      <c r="H55" s="353"/>
    </row>
    <row r="56" spans="2:8" ht="16.5" customHeight="1" x14ac:dyDescent="0.25">
      <c r="B56" s="309"/>
      <c r="C56" s="220">
        <v>32</v>
      </c>
      <c r="D56" s="222" t="s">
        <v>236</v>
      </c>
      <c r="E56" s="226">
        <v>57267.24</v>
      </c>
      <c r="F56" s="268"/>
      <c r="G56" s="226">
        <f>SUM(G57+G59+G61+G64)</f>
        <v>66358.53</v>
      </c>
      <c r="H56" s="353">
        <f t="shared" si="1"/>
        <v>115.87520194791996</v>
      </c>
    </row>
    <row r="57" spans="2:8" ht="16.5" customHeight="1" x14ac:dyDescent="0.25">
      <c r="B57" s="309"/>
      <c r="C57" s="220">
        <v>321</v>
      </c>
      <c r="D57" s="222" t="s">
        <v>237</v>
      </c>
      <c r="E57" s="226"/>
      <c r="F57" s="268"/>
      <c r="G57" s="226">
        <f>SUM(G58)</f>
        <v>44995.4</v>
      </c>
      <c r="H57" s="353"/>
    </row>
    <row r="58" spans="2:8" s="161" customFormat="1" ht="24" customHeight="1" x14ac:dyDescent="0.25">
      <c r="B58" s="310"/>
      <c r="C58" s="261">
        <v>3212</v>
      </c>
      <c r="D58" s="354" t="s">
        <v>113</v>
      </c>
      <c r="E58" s="272"/>
      <c r="F58" s="273"/>
      <c r="G58" s="272">
        <v>44995.4</v>
      </c>
      <c r="H58" s="353"/>
    </row>
    <row r="59" spans="2:8" ht="16.5" customHeight="1" x14ac:dyDescent="0.25">
      <c r="B59" s="309"/>
      <c r="C59" s="220">
        <v>322</v>
      </c>
      <c r="D59" s="222" t="s">
        <v>238</v>
      </c>
      <c r="E59" s="226"/>
      <c r="F59" s="268"/>
      <c r="G59" s="226">
        <f>SUM(G60)</f>
        <v>15848.31</v>
      </c>
      <c r="H59" s="353"/>
    </row>
    <row r="60" spans="2:8" s="161" customFormat="1" ht="16.5" customHeight="1" x14ac:dyDescent="0.25">
      <c r="B60" s="310"/>
      <c r="C60" s="261">
        <v>3223</v>
      </c>
      <c r="D60" s="354" t="s">
        <v>117</v>
      </c>
      <c r="E60" s="272"/>
      <c r="F60" s="273"/>
      <c r="G60" s="272">
        <v>15848.31</v>
      </c>
      <c r="H60" s="353"/>
    </row>
    <row r="61" spans="2:8" ht="16.5" customHeight="1" x14ac:dyDescent="0.25">
      <c r="B61" s="309"/>
      <c r="C61" s="220">
        <v>323</v>
      </c>
      <c r="D61" s="222" t="s">
        <v>239</v>
      </c>
      <c r="E61" s="226"/>
      <c r="F61" s="268"/>
      <c r="G61" s="226">
        <f>SUM(G62:G63)</f>
        <v>3916.3</v>
      </c>
      <c r="H61" s="353"/>
    </row>
    <row r="62" spans="2:8" s="161" customFormat="1" ht="16.5" customHeight="1" x14ac:dyDescent="0.25">
      <c r="B62" s="310"/>
      <c r="C62" s="261">
        <v>3235</v>
      </c>
      <c r="D62" s="354" t="s">
        <v>126</v>
      </c>
      <c r="E62" s="272"/>
      <c r="F62" s="273"/>
      <c r="G62" s="272">
        <v>1367.98</v>
      </c>
      <c r="H62" s="353"/>
    </row>
    <row r="63" spans="2:8" s="161" customFormat="1" ht="16.5" customHeight="1" x14ac:dyDescent="0.25">
      <c r="B63" s="310"/>
      <c r="C63" s="261">
        <v>3236</v>
      </c>
      <c r="D63" s="354" t="s">
        <v>127</v>
      </c>
      <c r="E63" s="272"/>
      <c r="F63" s="273"/>
      <c r="G63" s="272">
        <v>2548.3200000000002</v>
      </c>
      <c r="H63" s="353"/>
    </row>
    <row r="64" spans="2:8" ht="16.5" customHeight="1" x14ac:dyDescent="0.25">
      <c r="B64" s="309"/>
      <c r="C64" s="220">
        <v>329</v>
      </c>
      <c r="D64" s="222" t="s">
        <v>240</v>
      </c>
      <c r="E64" s="226"/>
      <c r="F64" s="268"/>
      <c r="G64" s="226">
        <f>SUM(G65:G66)</f>
        <v>1598.52</v>
      </c>
      <c r="H64" s="353"/>
    </row>
    <row r="65" spans="2:8" s="161" customFormat="1" ht="16.5" customHeight="1" x14ac:dyDescent="0.25">
      <c r="B65" s="310"/>
      <c r="C65" s="261">
        <v>3292</v>
      </c>
      <c r="D65" s="354" t="s">
        <v>131</v>
      </c>
      <c r="E65" s="272"/>
      <c r="F65" s="273"/>
      <c r="G65" s="272">
        <v>1439.25</v>
      </c>
      <c r="H65" s="353"/>
    </row>
    <row r="66" spans="2:8" s="161" customFormat="1" ht="16.5" customHeight="1" x14ac:dyDescent="0.25">
      <c r="B66" s="310"/>
      <c r="C66" s="261">
        <v>3295</v>
      </c>
      <c r="D66" s="355" t="s">
        <v>133</v>
      </c>
      <c r="E66" s="272"/>
      <c r="F66" s="273"/>
      <c r="G66" s="272">
        <v>159.27000000000001</v>
      </c>
      <c r="H66" s="353"/>
    </row>
    <row r="67" spans="2:8" ht="22.5" customHeight="1" x14ac:dyDescent="0.25">
      <c r="B67" s="307" t="s">
        <v>233</v>
      </c>
      <c r="C67" s="216" t="s">
        <v>245</v>
      </c>
      <c r="D67" s="223" t="s">
        <v>246</v>
      </c>
      <c r="E67" s="217">
        <f>E68+E97+E104+E113</f>
        <v>25525.34</v>
      </c>
      <c r="F67" s="267"/>
      <c r="G67" s="217">
        <f>G68+G97+G104+G113</f>
        <v>26195.54</v>
      </c>
      <c r="H67" s="351">
        <f t="shared" si="1"/>
        <v>102.62562614249214</v>
      </c>
    </row>
    <row r="68" spans="2:8" x14ac:dyDescent="0.25">
      <c r="B68" s="308" t="s">
        <v>234</v>
      </c>
      <c r="C68" s="218">
        <v>32400</v>
      </c>
      <c r="D68" s="224" t="s">
        <v>247</v>
      </c>
      <c r="E68" s="219">
        <f>SUM(E70+E90)</f>
        <v>9200</v>
      </c>
      <c r="F68" s="267"/>
      <c r="G68" s="219">
        <f>SUM(G70+G90)</f>
        <v>11106.670000000002</v>
      </c>
      <c r="H68" s="352">
        <f t="shared" si="1"/>
        <v>120.72467391304349</v>
      </c>
    </row>
    <row r="69" spans="2:8" ht="16.5" customHeight="1" x14ac:dyDescent="0.25">
      <c r="B69" s="309">
        <v>3</v>
      </c>
      <c r="C69" s="220"/>
      <c r="D69" s="222"/>
      <c r="E69" s="221"/>
      <c r="F69" s="267"/>
      <c r="G69" s="221">
        <f>SUM(G70+G90)</f>
        <v>11106.670000000002</v>
      </c>
      <c r="H69" s="353"/>
    </row>
    <row r="70" spans="2:8" ht="16.5" customHeight="1" x14ac:dyDescent="0.25">
      <c r="B70" s="309"/>
      <c r="C70" s="220">
        <v>32</v>
      </c>
      <c r="D70" s="222" t="s">
        <v>236</v>
      </c>
      <c r="E70" s="221">
        <v>9200</v>
      </c>
      <c r="F70" s="267"/>
      <c r="G70" s="221">
        <f>SUM(G71+G73+G79+G85+G86)</f>
        <v>11105.380000000001</v>
      </c>
      <c r="H70" s="353">
        <f t="shared" si="1"/>
        <v>120.71065217391306</v>
      </c>
    </row>
    <row r="71" spans="2:8" ht="16.5" customHeight="1" x14ac:dyDescent="0.25">
      <c r="B71" s="309"/>
      <c r="C71" s="220">
        <v>321</v>
      </c>
      <c r="D71" s="222" t="s">
        <v>237</v>
      </c>
      <c r="E71" s="221"/>
      <c r="F71" s="267"/>
      <c r="G71" s="221">
        <f>SUM(G72)</f>
        <v>943.47</v>
      </c>
      <c r="H71" s="353"/>
    </row>
    <row r="72" spans="2:8" s="161" customFormat="1" ht="16.5" customHeight="1" x14ac:dyDescent="0.25">
      <c r="B72" s="310"/>
      <c r="C72" s="261">
        <v>3211</v>
      </c>
      <c r="D72" s="354" t="s">
        <v>28</v>
      </c>
      <c r="E72" s="262"/>
      <c r="F72" s="266"/>
      <c r="G72" s="262">
        <v>943.47</v>
      </c>
      <c r="H72" s="353"/>
    </row>
    <row r="73" spans="2:8" ht="16.5" customHeight="1" x14ac:dyDescent="0.25">
      <c r="B73" s="309"/>
      <c r="C73" s="220">
        <v>322</v>
      </c>
      <c r="D73" s="222" t="s">
        <v>238</v>
      </c>
      <c r="E73" s="221"/>
      <c r="F73" s="267"/>
      <c r="G73" s="221">
        <f>SUM(G74:G78)</f>
        <v>2512.6</v>
      </c>
      <c r="H73" s="353"/>
    </row>
    <row r="74" spans="2:8" s="161" customFormat="1" ht="16.5" customHeight="1" x14ac:dyDescent="0.25">
      <c r="B74" s="310"/>
      <c r="C74" s="261">
        <v>3221</v>
      </c>
      <c r="D74" s="354" t="s">
        <v>115</v>
      </c>
      <c r="E74" s="262"/>
      <c r="F74" s="266"/>
      <c r="G74" s="262">
        <v>2064.36</v>
      </c>
      <c r="H74" s="353"/>
    </row>
    <row r="75" spans="2:8" s="161" customFormat="1" ht="16.5" customHeight="1" x14ac:dyDescent="0.25">
      <c r="B75" s="310"/>
      <c r="C75" s="261">
        <v>3222</v>
      </c>
      <c r="D75" s="354" t="s">
        <v>116</v>
      </c>
      <c r="E75" s="262"/>
      <c r="F75" s="266"/>
      <c r="G75" s="262">
        <v>5.95</v>
      </c>
      <c r="H75" s="353"/>
    </row>
    <row r="76" spans="2:8" s="161" customFormat="1" ht="16.5" customHeight="1" x14ac:dyDescent="0.25">
      <c r="B76" s="310"/>
      <c r="C76" s="261">
        <v>3223</v>
      </c>
      <c r="D76" s="354" t="s">
        <v>117</v>
      </c>
      <c r="E76" s="262"/>
      <c r="F76" s="266"/>
      <c r="G76" s="262">
        <v>13.23</v>
      </c>
      <c r="H76" s="353"/>
    </row>
    <row r="77" spans="2:8" s="161" customFormat="1" ht="24.75" customHeight="1" x14ac:dyDescent="0.25">
      <c r="B77" s="310"/>
      <c r="C77" s="261">
        <v>3224</v>
      </c>
      <c r="D77" s="354" t="s">
        <v>118</v>
      </c>
      <c r="E77" s="262"/>
      <c r="F77" s="266"/>
      <c r="G77" s="262">
        <v>57.74</v>
      </c>
      <c r="H77" s="353"/>
    </row>
    <row r="78" spans="2:8" s="161" customFormat="1" ht="16.5" customHeight="1" x14ac:dyDescent="0.25">
      <c r="B78" s="310"/>
      <c r="C78" s="261">
        <v>3225</v>
      </c>
      <c r="D78" s="354" t="s">
        <v>119</v>
      </c>
      <c r="E78" s="262"/>
      <c r="F78" s="266"/>
      <c r="G78" s="262">
        <v>371.32</v>
      </c>
      <c r="H78" s="353"/>
    </row>
    <row r="79" spans="2:8" ht="16.5" customHeight="1" x14ac:dyDescent="0.25">
      <c r="B79" s="309"/>
      <c r="C79" s="220">
        <v>323</v>
      </c>
      <c r="D79" s="222" t="s">
        <v>239</v>
      </c>
      <c r="E79" s="221"/>
      <c r="F79" s="267"/>
      <c r="G79" s="221">
        <f>SUM(G80:G84)</f>
        <v>6652.63</v>
      </c>
      <c r="H79" s="353"/>
    </row>
    <row r="80" spans="2:8" s="161" customFormat="1" ht="16.5" customHeight="1" x14ac:dyDescent="0.25">
      <c r="B80" s="310"/>
      <c r="C80" s="261">
        <v>3231</v>
      </c>
      <c r="D80" s="354" t="s">
        <v>122</v>
      </c>
      <c r="E80" s="262"/>
      <c r="F80" s="266"/>
      <c r="G80" s="262">
        <v>3297</v>
      </c>
      <c r="H80" s="353"/>
    </row>
    <row r="81" spans="2:8" s="161" customFormat="1" ht="16.5" customHeight="1" x14ac:dyDescent="0.25">
      <c r="B81" s="310"/>
      <c r="C81" s="261">
        <v>3232</v>
      </c>
      <c r="D81" s="354" t="s">
        <v>123</v>
      </c>
      <c r="E81" s="262"/>
      <c r="F81" s="266"/>
      <c r="G81" s="262">
        <v>499.46</v>
      </c>
      <c r="H81" s="353"/>
    </row>
    <row r="82" spans="2:8" s="161" customFormat="1" ht="16.5" customHeight="1" x14ac:dyDescent="0.25">
      <c r="B82" s="310"/>
      <c r="C82" s="261">
        <v>3233</v>
      </c>
      <c r="D82" s="354" t="s">
        <v>124</v>
      </c>
      <c r="E82" s="262"/>
      <c r="F82" s="266"/>
      <c r="G82" s="262">
        <v>0</v>
      </c>
      <c r="H82" s="353"/>
    </row>
    <row r="83" spans="2:8" s="161" customFormat="1" ht="16.5" customHeight="1" x14ac:dyDescent="0.25">
      <c r="B83" s="310"/>
      <c r="C83" s="261">
        <v>3234</v>
      </c>
      <c r="D83" s="354" t="s">
        <v>125</v>
      </c>
      <c r="E83" s="262"/>
      <c r="F83" s="266"/>
      <c r="G83" s="262">
        <v>81.41</v>
      </c>
      <c r="H83" s="353"/>
    </row>
    <row r="84" spans="2:8" s="161" customFormat="1" ht="16.5" customHeight="1" x14ac:dyDescent="0.25">
      <c r="B84" s="310"/>
      <c r="C84" s="261">
        <v>3237</v>
      </c>
      <c r="D84" s="354" t="s">
        <v>128</v>
      </c>
      <c r="E84" s="262"/>
      <c r="F84" s="266"/>
      <c r="G84" s="262">
        <v>2774.76</v>
      </c>
      <c r="H84" s="353"/>
    </row>
    <row r="85" spans="2:8" ht="16.5" customHeight="1" x14ac:dyDescent="0.25">
      <c r="B85" s="309"/>
      <c r="C85" s="220">
        <v>324</v>
      </c>
      <c r="D85" s="222" t="s">
        <v>248</v>
      </c>
      <c r="E85" s="221">
        <v>0</v>
      </c>
      <c r="F85" s="267"/>
      <c r="G85" s="221">
        <v>0</v>
      </c>
      <c r="H85" s="353"/>
    </row>
    <row r="86" spans="2:8" ht="16.5" customHeight="1" x14ac:dyDescent="0.25">
      <c r="B86" s="309"/>
      <c r="C86" s="220">
        <v>329</v>
      </c>
      <c r="D86" s="222" t="s">
        <v>240</v>
      </c>
      <c r="E86" s="221"/>
      <c r="F86" s="267"/>
      <c r="G86" s="221">
        <f>SUM(G87:G89)</f>
        <v>996.68</v>
      </c>
      <c r="H86" s="353"/>
    </row>
    <row r="87" spans="2:8" s="161" customFormat="1" ht="16.5" customHeight="1" x14ac:dyDescent="0.25">
      <c r="B87" s="310"/>
      <c r="C87" s="261">
        <v>3292</v>
      </c>
      <c r="D87" s="354" t="s">
        <v>131</v>
      </c>
      <c r="E87" s="262"/>
      <c r="F87" s="266"/>
      <c r="G87" s="262">
        <v>824</v>
      </c>
      <c r="H87" s="353"/>
    </row>
    <row r="88" spans="2:8" s="161" customFormat="1" ht="16.5" customHeight="1" x14ac:dyDescent="0.25">
      <c r="B88" s="310"/>
      <c r="C88" s="261">
        <v>3295</v>
      </c>
      <c r="D88" s="355" t="s">
        <v>133</v>
      </c>
      <c r="E88" s="262"/>
      <c r="F88" s="266"/>
      <c r="G88" s="262">
        <v>33.18</v>
      </c>
      <c r="H88" s="353"/>
    </row>
    <row r="89" spans="2:8" s="161" customFormat="1" ht="16.5" customHeight="1" x14ac:dyDescent="0.25">
      <c r="B89" s="310"/>
      <c r="C89" s="261">
        <v>3299</v>
      </c>
      <c r="D89" s="354" t="s">
        <v>134</v>
      </c>
      <c r="E89" s="262"/>
      <c r="F89" s="266"/>
      <c r="G89" s="262">
        <v>139.5</v>
      </c>
      <c r="H89" s="353"/>
    </row>
    <row r="90" spans="2:8" ht="16.5" customHeight="1" x14ac:dyDescent="0.25">
      <c r="B90" s="311"/>
      <c r="C90" s="227">
        <v>34</v>
      </c>
      <c r="D90" s="228" t="s">
        <v>242</v>
      </c>
      <c r="E90" s="229">
        <f>SUM(E91)</f>
        <v>0</v>
      </c>
      <c r="F90" s="267"/>
      <c r="G90" s="229">
        <f>SUM(G91)</f>
        <v>1.29</v>
      </c>
      <c r="H90" s="353"/>
    </row>
    <row r="91" spans="2:8" ht="16.5" customHeight="1" x14ac:dyDescent="0.25">
      <c r="B91" s="311"/>
      <c r="C91" s="227">
        <v>343</v>
      </c>
      <c r="D91" s="222" t="s">
        <v>242</v>
      </c>
      <c r="E91" s="229"/>
      <c r="F91" s="267"/>
      <c r="G91" s="229">
        <f>SUM(G92)</f>
        <v>1.29</v>
      </c>
      <c r="H91" s="353"/>
    </row>
    <row r="92" spans="2:8" s="161" customFormat="1" ht="16.5" customHeight="1" x14ac:dyDescent="0.25">
      <c r="B92" s="311"/>
      <c r="C92" s="274">
        <v>3433</v>
      </c>
      <c r="D92" s="354" t="s">
        <v>138</v>
      </c>
      <c r="E92" s="275"/>
      <c r="F92" s="266"/>
      <c r="G92" s="275">
        <v>1.29</v>
      </c>
      <c r="H92" s="353"/>
    </row>
    <row r="93" spans="2:8" ht="16.5" customHeight="1" x14ac:dyDescent="0.25">
      <c r="B93" s="312">
        <v>4</v>
      </c>
      <c r="C93" s="227"/>
      <c r="D93" s="228"/>
      <c r="E93" s="229"/>
      <c r="F93" s="267"/>
      <c r="G93" s="229"/>
      <c r="H93" s="353"/>
    </row>
    <row r="94" spans="2:8" ht="16.5" customHeight="1" x14ac:dyDescent="0.25">
      <c r="B94" s="311"/>
      <c r="C94" s="227">
        <v>42</v>
      </c>
      <c r="D94" s="228" t="s">
        <v>249</v>
      </c>
      <c r="E94" s="229">
        <f>SUM(E95:E96)</f>
        <v>0</v>
      </c>
      <c r="F94" s="267"/>
      <c r="G94" s="229">
        <f>SUM(G95:G96)</f>
        <v>0</v>
      </c>
      <c r="H94" s="353">
        <v>0</v>
      </c>
    </row>
    <row r="95" spans="2:8" ht="16.5" customHeight="1" x14ac:dyDescent="0.25">
      <c r="B95" s="311"/>
      <c r="C95" s="227">
        <v>422</v>
      </c>
      <c r="D95" s="228" t="s">
        <v>249</v>
      </c>
      <c r="E95" s="229"/>
      <c r="F95" s="267"/>
      <c r="G95" s="229">
        <v>0</v>
      </c>
      <c r="H95" s="353"/>
    </row>
    <row r="96" spans="2:8" ht="16.5" customHeight="1" x14ac:dyDescent="0.25">
      <c r="B96" s="311"/>
      <c r="C96" s="227">
        <v>424</v>
      </c>
      <c r="D96" s="228" t="s">
        <v>250</v>
      </c>
      <c r="E96" s="229"/>
      <c r="F96" s="267"/>
      <c r="G96" s="229">
        <v>0</v>
      </c>
      <c r="H96" s="353"/>
    </row>
    <row r="97" spans="2:8" x14ac:dyDescent="0.25">
      <c r="B97" s="308" t="s">
        <v>234</v>
      </c>
      <c r="C97" s="218">
        <v>47400</v>
      </c>
      <c r="D97" s="224" t="s">
        <v>251</v>
      </c>
      <c r="E97" s="219">
        <f>SUM(E99)</f>
        <v>642.55999999999995</v>
      </c>
      <c r="F97" s="267"/>
      <c r="G97" s="219">
        <f>SUM(G99)</f>
        <v>0</v>
      </c>
      <c r="H97" s="352">
        <f t="shared" ref="H97:H140" si="5">SUM(G97/E97)*100</f>
        <v>0</v>
      </c>
    </row>
    <row r="98" spans="2:8" ht="16.5" customHeight="1" x14ac:dyDescent="0.25">
      <c r="B98" s="309">
        <v>3</v>
      </c>
      <c r="C98" s="220"/>
      <c r="D98" s="222"/>
      <c r="E98" s="221"/>
      <c r="F98" s="267"/>
      <c r="G98" s="221">
        <f>SUM(G99)</f>
        <v>0</v>
      </c>
      <c r="H98" s="353"/>
    </row>
    <row r="99" spans="2:8" ht="16.5" customHeight="1" x14ac:dyDescent="0.25">
      <c r="B99" s="309"/>
      <c r="C99" s="220">
        <v>32</v>
      </c>
      <c r="D99" s="222" t="s">
        <v>236</v>
      </c>
      <c r="E99" s="221">
        <v>642.55999999999995</v>
      </c>
      <c r="F99" s="267"/>
      <c r="G99" s="221">
        <f>SUM(G101:G103)</f>
        <v>0</v>
      </c>
      <c r="H99" s="353">
        <f t="shared" si="5"/>
        <v>0</v>
      </c>
    </row>
    <row r="100" spans="2:8" ht="16.5" customHeight="1" x14ac:dyDescent="0.25">
      <c r="B100" s="309"/>
      <c r="C100" s="220">
        <v>321</v>
      </c>
      <c r="D100" s="222" t="s">
        <v>237</v>
      </c>
      <c r="E100" s="221"/>
      <c r="F100" s="267"/>
      <c r="G100" s="221">
        <v>0</v>
      </c>
      <c r="H100" s="353"/>
    </row>
    <row r="101" spans="2:8" ht="16.5" customHeight="1" x14ac:dyDescent="0.25">
      <c r="B101" s="309"/>
      <c r="C101" s="220">
        <v>322</v>
      </c>
      <c r="D101" s="222" t="s">
        <v>238</v>
      </c>
      <c r="E101" s="221"/>
      <c r="F101" s="267"/>
      <c r="G101" s="221">
        <v>0</v>
      </c>
      <c r="H101" s="353"/>
    </row>
    <row r="102" spans="2:8" ht="16.5" customHeight="1" x14ac:dyDescent="0.25">
      <c r="B102" s="309"/>
      <c r="C102" s="220">
        <v>323</v>
      </c>
      <c r="D102" s="222" t="s">
        <v>239</v>
      </c>
      <c r="E102" s="221"/>
      <c r="F102" s="267"/>
      <c r="G102" s="221">
        <v>0</v>
      </c>
      <c r="H102" s="353"/>
    </row>
    <row r="103" spans="2:8" ht="16.5" customHeight="1" x14ac:dyDescent="0.25">
      <c r="B103" s="309"/>
      <c r="C103" s="220">
        <v>329</v>
      </c>
      <c r="D103" s="222" t="s">
        <v>240</v>
      </c>
      <c r="E103" s="221"/>
      <c r="F103" s="267"/>
      <c r="G103" s="221">
        <v>0</v>
      </c>
      <c r="H103" s="353"/>
    </row>
    <row r="104" spans="2:8" x14ac:dyDescent="0.25">
      <c r="B104" s="308" t="s">
        <v>234</v>
      </c>
      <c r="C104" s="218">
        <v>53082</v>
      </c>
      <c r="D104" s="224" t="s">
        <v>252</v>
      </c>
      <c r="E104" s="219">
        <f>SUM(E106+E109)</f>
        <v>1082.78</v>
      </c>
      <c r="F104" s="267"/>
      <c r="G104" s="219">
        <f>SUM(G106+G109)</f>
        <v>1082.78</v>
      </c>
      <c r="H104" s="352">
        <f t="shared" si="5"/>
        <v>100</v>
      </c>
    </row>
    <row r="105" spans="2:8" ht="16.5" customHeight="1" x14ac:dyDescent="0.25">
      <c r="B105" s="309">
        <v>3</v>
      </c>
      <c r="C105" s="220"/>
      <c r="D105" s="222"/>
      <c r="E105" s="221"/>
      <c r="F105" s="267"/>
      <c r="G105" s="221">
        <f>SUM(G106+G109)</f>
        <v>1082.78</v>
      </c>
      <c r="H105" s="353"/>
    </row>
    <row r="106" spans="2:8" ht="16.5" customHeight="1" x14ac:dyDescent="0.25">
      <c r="B106" s="309"/>
      <c r="C106" s="220">
        <v>31</v>
      </c>
      <c r="D106" s="231" t="s">
        <v>253</v>
      </c>
      <c r="E106" s="221">
        <v>0</v>
      </c>
      <c r="F106" s="267"/>
      <c r="G106" s="221">
        <f>SUM(G107:G108)</f>
        <v>0</v>
      </c>
      <c r="H106" s="353">
        <v>0</v>
      </c>
    </row>
    <row r="107" spans="2:8" s="69" customFormat="1" ht="16.5" customHeight="1" x14ac:dyDescent="0.25">
      <c r="B107" s="309"/>
      <c r="C107" s="220">
        <v>311</v>
      </c>
      <c r="D107" s="231" t="s">
        <v>253</v>
      </c>
      <c r="E107" s="221"/>
      <c r="F107" s="267"/>
      <c r="G107" s="221">
        <v>0</v>
      </c>
      <c r="H107" s="353"/>
    </row>
    <row r="108" spans="2:8" s="69" customFormat="1" ht="16.5" customHeight="1" x14ac:dyDescent="0.25">
      <c r="B108" s="309"/>
      <c r="C108" s="220">
        <v>313</v>
      </c>
      <c r="D108" s="231" t="s">
        <v>254</v>
      </c>
      <c r="E108" s="221"/>
      <c r="F108" s="267"/>
      <c r="G108" s="221">
        <v>0</v>
      </c>
      <c r="H108" s="353"/>
    </row>
    <row r="109" spans="2:8" ht="16.5" customHeight="1" x14ac:dyDescent="0.25">
      <c r="B109" s="309"/>
      <c r="C109" s="227">
        <v>32</v>
      </c>
      <c r="D109" s="222" t="s">
        <v>236</v>
      </c>
      <c r="E109" s="229">
        <v>1082.78</v>
      </c>
      <c r="F109" s="267"/>
      <c r="G109" s="229">
        <f>SUM(G110:G111)</f>
        <v>1082.78</v>
      </c>
      <c r="H109" s="353">
        <f t="shared" si="5"/>
        <v>100</v>
      </c>
    </row>
    <row r="110" spans="2:8" s="69" customFormat="1" ht="16.5" customHeight="1" x14ac:dyDescent="0.25">
      <c r="B110" s="309"/>
      <c r="C110" s="227">
        <v>321</v>
      </c>
      <c r="D110" s="222" t="s">
        <v>237</v>
      </c>
      <c r="E110" s="229"/>
      <c r="F110" s="267"/>
      <c r="G110" s="229">
        <v>0</v>
      </c>
      <c r="H110" s="353"/>
    </row>
    <row r="111" spans="2:8" s="69" customFormat="1" ht="16.5" customHeight="1" x14ac:dyDescent="0.25">
      <c r="B111" s="309"/>
      <c r="C111" s="227">
        <v>323</v>
      </c>
      <c r="D111" s="222" t="s">
        <v>239</v>
      </c>
      <c r="E111" s="229"/>
      <c r="F111" s="267"/>
      <c r="G111" s="229">
        <v>1082.78</v>
      </c>
      <c r="H111" s="353"/>
    </row>
    <row r="112" spans="2:8" s="161" customFormat="1" ht="16.5" customHeight="1" x14ac:dyDescent="0.25">
      <c r="B112" s="310"/>
      <c r="C112" s="274">
        <v>3237</v>
      </c>
      <c r="D112" s="354" t="s">
        <v>128</v>
      </c>
      <c r="E112" s="275"/>
      <c r="F112" s="266"/>
      <c r="G112" s="275">
        <v>1082.78</v>
      </c>
      <c r="H112" s="353"/>
    </row>
    <row r="113" spans="2:8" x14ac:dyDescent="0.25">
      <c r="B113" s="308" t="s">
        <v>234</v>
      </c>
      <c r="C113" s="218">
        <v>58400</v>
      </c>
      <c r="D113" s="224" t="s">
        <v>255</v>
      </c>
      <c r="E113" s="219">
        <f t="shared" ref="E113" si="6">SUM(E115)</f>
        <v>14600</v>
      </c>
      <c r="F113" s="267"/>
      <c r="G113" s="219">
        <f t="shared" ref="G113" si="7">SUM(G115)</f>
        <v>14006.09</v>
      </c>
      <c r="H113" s="352">
        <f t="shared" si="5"/>
        <v>95.932123287671232</v>
      </c>
    </row>
    <row r="114" spans="2:8" ht="16.5" customHeight="1" x14ac:dyDescent="0.25">
      <c r="B114" s="309">
        <v>3</v>
      </c>
      <c r="C114" s="220"/>
      <c r="D114" s="222"/>
      <c r="E114" s="221"/>
      <c r="F114" s="267"/>
      <c r="G114" s="221">
        <f>SUM(G115)</f>
        <v>14006.09</v>
      </c>
      <c r="H114" s="353"/>
    </row>
    <row r="115" spans="2:8" ht="16.5" customHeight="1" x14ac:dyDescent="0.25">
      <c r="B115" s="309"/>
      <c r="C115" s="220">
        <v>32</v>
      </c>
      <c r="D115" s="222" t="s">
        <v>236</v>
      </c>
      <c r="E115" s="221">
        <v>14600</v>
      </c>
      <c r="F115" s="267"/>
      <c r="G115" s="221">
        <f>SUM(G116+G118+G122+G126+G127)</f>
        <v>14006.09</v>
      </c>
      <c r="H115" s="353">
        <f t="shared" si="5"/>
        <v>95.932123287671232</v>
      </c>
    </row>
    <row r="116" spans="2:8" ht="16.5" customHeight="1" x14ac:dyDescent="0.25">
      <c r="B116" s="309"/>
      <c r="C116" s="220">
        <v>321</v>
      </c>
      <c r="D116" s="222" t="s">
        <v>237</v>
      </c>
      <c r="E116" s="221"/>
      <c r="F116" s="267"/>
      <c r="G116" s="221">
        <f>SUM(G117)</f>
        <v>3587.26</v>
      </c>
      <c r="H116" s="353"/>
    </row>
    <row r="117" spans="2:8" ht="16.5" customHeight="1" x14ac:dyDescent="0.25">
      <c r="B117" s="309"/>
      <c r="C117" s="261">
        <v>3211</v>
      </c>
      <c r="D117" s="354" t="s">
        <v>28</v>
      </c>
      <c r="E117" s="221"/>
      <c r="F117" s="267"/>
      <c r="G117" s="262">
        <v>3587.26</v>
      </c>
      <c r="H117" s="353"/>
    </row>
    <row r="118" spans="2:8" ht="16.5" customHeight="1" x14ac:dyDescent="0.25">
      <c r="B118" s="309"/>
      <c r="C118" s="220">
        <v>322</v>
      </c>
      <c r="D118" s="222" t="s">
        <v>238</v>
      </c>
      <c r="E118" s="221"/>
      <c r="F118" s="267"/>
      <c r="G118" s="221">
        <f>SUM(G119:G121)</f>
        <v>3311.17</v>
      </c>
      <c r="H118" s="353"/>
    </row>
    <row r="119" spans="2:8" s="161" customFormat="1" ht="16.5" customHeight="1" x14ac:dyDescent="0.25">
      <c r="B119" s="310"/>
      <c r="C119" s="261">
        <v>3221</v>
      </c>
      <c r="D119" s="354" t="s">
        <v>115</v>
      </c>
      <c r="E119" s="262"/>
      <c r="F119" s="266"/>
      <c r="G119" s="262">
        <v>548.41</v>
      </c>
      <c r="H119" s="353"/>
    </row>
    <row r="120" spans="2:8" s="161" customFormat="1" ht="26.25" customHeight="1" x14ac:dyDescent="0.25">
      <c r="B120" s="310"/>
      <c r="C120" s="261">
        <v>3224</v>
      </c>
      <c r="D120" s="354" t="s">
        <v>118</v>
      </c>
      <c r="E120" s="262"/>
      <c r="F120" s="266"/>
      <c r="G120" s="262">
        <v>2383.7600000000002</v>
      </c>
      <c r="H120" s="353"/>
    </row>
    <row r="121" spans="2:8" s="161" customFormat="1" ht="16.5" customHeight="1" x14ac:dyDescent="0.25">
      <c r="B121" s="310"/>
      <c r="C121" s="261">
        <v>3225</v>
      </c>
      <c r="D121" s="354" t="s">
        <v>119</v>
      </c>
      <c r="E121" s="262"/>
      <c r="F121" s="266"/>
      <c r="G121" s="262">
        <v>379</v>
      </c>
      <c r="H121" s="353"/>
    </row>
    <row r="122" spans="2:8" ht="16.5" customHeight="1" x14ac:dyDescent="0.25">
      <c r="B122" s="309"/>
      <c r="C122" s="220">
        <v>323</v>
      </c>
      <c r="D122" s="222" t="s">
        <v>239</v>
      </c>
      <c r="E122" s="221"/>
      <c r="F122" s="267"/>
      <c r="G122" s="221">
        <f>SUM(G123:G125)</f>
        <v>5458.66</v>
      </c>
      <c r="H122" s="353"/>
    </row>
    <row r="123" spans="2:8" s="161" customFormat="1" ht="16.5" customHeight="1" x14ac:dyDescent="0.25">
      <c r="B123" s="310"/>
      <c r="C123" s="261">
        <v>3231</v>
      </c>
      <c r="D123" s="354" t="s">
        <v>122</v>
      </c>
      <c r="E123" s="262"/>
      <c r="F123" s="266"/>
      <c r="G123" s="262">
        <v>3825</v>
      </c>
      <c r="H123" s="353"/>
    </row>
    <row r="124" spans="2:8" s="161" customFormat="1" ht="16.5" customHeight="1" x14ac:dyDescent="0.25">
      <c r="B124" s="310"/>
      <c r="C124" s="261">
        <v>3233</v>
      </c>
      <c r="D124" s="354" t="s">
        <v>124</v>
      </c>
      <c r="E124" s="262"/>
      <c r="F124" s="266"/>
      <c r="G124" s="262">
        <v>1343.66</v>
      </c>
      <c r="H124" s="353"/>
    </row>
    <row r="125" spans="2:8" s="161" customFormat="1" ht="16.5" customHeight="1" x14ac:dyDescent="0.25">
      <c r="B125" s="310"/>
      <c r="C125" s="261">
        <v>3237</v>
      </c>
      <c r="D125" s="354" t="s">
        <v>128</v>
      </c>
      <c r="E125" s="262"/>
      <c r="F125" s="266"/>
      <c r="G125" s="262">
        <v>290</v>
      </c>
      <c r="H125" s="353"/>
    </row>
    <row r="126" spans="2:8" ht="16.5" customHeight="1" x14ac:dyDescent="0.25">
      <c r="B126" s="309"/>
      <c r="C126" s="220">
        <v>324</v>
      </c>
      <c r="D126" s="222" t="s">
        <v>256</v>
      </c>
      <c r="E126" s="221"/>
      <c r="F126" s="267"/>
      <c r="G126" s="221">
        <v>0</v>
      </c>
      <c r="H126" s="353"/>
    </row>
    <row r="127" spans="2:8" ht="16.5" customHeight="1" x14ac:dyDescent="0.25">
      <c r="B127" s="309"/>
      <c r="C127" s="220">
        <v>329</v>
      </c>
      <c r="D127" s="222" t="s">
        <v>240</v>
      </c>
      <c r="E127" s="221"/>
      <c r="F127" s="267"/>
      <c r="G127" s="221">
        <f>SUM(G128)</f>
        <v>1649</v>
      </c>
      <c r="H127" s="353"/>
    </row>
    <row r="128" spans="2:8" s="161" customFormat="1" ht="16.5" customHeight="1" x14ac:dyDescent="0.25">
      <c r="B128" s="310"/>
      <c r="C128" s="261">
        <v>3299</v>
      </c>
      <c r="D128" s="354" t="s">
        <v>134</v>
      </c>
      <c r="E128" s="262"/>
      <c r="F128" s="266"/>
      <c r="G128" s="262">
        <v>1649</v>
      </c>
      <c r="H128" s="353"/>
    </row>
    <row r="129" spans="2:8" ht="22.5" customHeight="1" x14ac:dyDescent="0.25">
      <c r="B129" s="307" t="s">
        <v>233</v>
      </c>
      <c r="C129" s="216" t="s">
        <v>257</v>
      </c>
      <c r="D129" s="223" t="s">
        <v>258</v>
      </c>
      <c r="E129" s="217">
        <f t="shared" ref="E129:G129" si="8">E130</f>
        <v>769700.34</v>
      </c>
      <c r="F129" s="267"/>
      <c r="G129" s="217">
        <f t="shared" si="8"/>
        <v>872049.98</v>
      </c>
      <c r="H129" s="351">
        <f t="shared" si="5"/>
        <v>113.29733594764946</v>
      </c>
    </row>
    <row r="130" spans="2:8" x14ac:dyDescent="0.25">
      <c r="B130" s="308" t="s">
        <v>234</v>
      </c>
      <c r="C130" s="218">
        <v>53082</v>
      </c>
      <c r="D130" s="224" t="s">
        <v>252</v>
      </c>
      <c r="E130" s="219">
        <f>SUM(E132+E140)</f>
        <v>769700.34</v>
      </c>
      <c r="F130" s="267"/>
      <c r="G130" s="219">
        <f>SUM(G132+G140)</f>
        <v>872049.98</v>
      </c>
      <c r="H130" s="352">
        <f t="shared" si="5"/>
        <v>113.29733594764946</v>
      </c>
    </row>
    <row r="131" spans="2:8" ht="16.5" customHeight="1" x14ac:dyDescent="0.25">
      <c r="B131" s="309">
        <v>3</v>
      </c>
      <c r="C131" s="220"/>
      <c r="D131" s="222"/>
      <c r="E131" s="221"/>
      <c r="F131" s="267"/>
      <c r="G131" s="221">
        <f>SUM(G132+G140)</f>
        <v>872049.98</v>
      </c>
      <c r="H131" s="353"/>
    </row>
    <row r="132" spans="2:8" ht="16.5" customHeight="1" x14ac:dyDescent="0.25">
      <c r="B132" s="309"/>
      <c r="C132" s="220">
        <v>31</v>
      </c>
      <c r="D132" s="231" t="s">
        <v>253</v>
      </c>
      <c r="E132" s="221">
        <v>767000</v>
      </c>
      <c r="F132" s="267"/>
      <c r="G132" s="221">
        <f>SUM(G133+G135+G137)</f>
        <v>869349.64</v>
      </c>
      <c r="H132" s="353">
        <f t="shared" si="5"/>
        <v>113.34415123859192</v>
      </c>
    </row>
    <row r="133" spans="2:8" ht="16.5" customHeight="1" x14ac:dyDescent="0.25">
      <c r="B133" s="309"/>
      <c r="C133" s="220">
        <v>311</v>
      </c>
      <c r="D133" s="231" t="s">
        <v>253</v>
      </c>
      <c r="E133" s="221"/>
      <c r="F133" s="267"/>
      <c r="G133" s="221">
        <f>SUM(G134)</f>
        <v>570859.24</v>
      </c>
      <c r="H133" s="353"/>
    </row>
    <row r="134" spans="2:8" s="161" customFormat="1" ht="16.5" customHeight="1" x14ac:dyDescent="0.25">
      <c r="B134" s="310"/>
      <c r="C134" s="261">
        <v>3111</v>
      </c>
      <c r="D134" s="354" t="s">
        <v>26</v>
      </c>
      <c r="E134" s="262"/>
      <c r="F134" s="266"/>
      <c r="G134" s="262">
        <v>570859.24</v>
      </c>
      <c r="H134" s="353"/>
    </row>
    <row r="135" spans="2:8" ht="16.5" customHeight="1" x14ac:dyDescent="0.25">
      <c r="B135" s="309"/>
      <c r="C135" s="220">
        <v>312</v>
      </c>
      <c r="D135" s="231" t="s">
        <v>259</v>
      </c>
      <c r="E135" s="221"/>
      <c r="F135" s="267"/>
      <c r="G135" s="221">
        <f>SUM(G136)</f>
        <v>38035.65</v>
      </c>
      <c r="H135" s="353"/>
    </row>
    <row r="136" spans="2:8" s="161" customFormat="1" ht="16.5" customHeight="1" x14ac:dyDescent="0.25">
      <c r="B136" s="310"/>
      <c r="C136" s="261">
        <v>3121</v>
      </c>
      <c r="D136" s="354" t="s">
        <v>108</v>
      </c>
      <c r="E136" s="262"/>
      <c r="F136" s="266"/>
      <c r="G136" s="262">
        <v>38035.65</v>
      </c>
      <c r="H136" s="353"/>
    </row>
    <row r="137" spans="2:8" ht="16.5" customHeight="1" x14ac:dyDescent="0.25">
      <c r="B137" s="309"/>
      <c r="C137" s="220">
        <v>313</v>
      </c>
      <c r="D137" s="231" t="s">
        <v>254</v>
      </c>
      <c r="E137" s="221"/>
      <c r="F137" s="267"/>
      <c r="G137" s="221">
        <f>SUM(G138:G139)</f>
        <v>260454.75</v>
      </c>
      <c r="H137" s="353"/>
    </row>
    <row r="138" spans="2:8" s="161" customFormat="1" ht="16.5" customHeight="1" x14ac:dyDescent="0.25">
      <c r="B138" s="310"/>
      <c r="C138" s="261">
        <v>3131</v>
      </c>
      <c r="D138" s="354" t="s">
        <v>110</v>
      </c>
      <c r="E138" s="262"/>
      <c r="F138" s="266"/>
      <c r="G138" s="262">
        <v>142715.07</v>
      </c>
      <c r="H138" s="353"/>
    </row>
    <row r="139" spans="2:8" s="161" customFormat="1" ht="16.5" customHeight="1" x14ac:dyDescent="0.25">
      <c r="B139" s="310"/>
      <c r="C139" s="261">
        <v>3132</v>
      </c>
      <c r="D139" s="354" t="s">
        <v>111</v>
      </c>
      <c r="E139" s="262"/>
      <c r="F139" s="266"/>
      <c r="G139" s="262">
        <v>117739.68</v>
      </c>
      <c r="H139" s="353"/>
    </row>
    <row r="140" spans="2:8" ht="16.5" customHeight="1" x14ac:dyDescent="0.25">
      <c r="B140" s="313"/>
      <c r="C140" s="232">
        <v>32</v>
      </c>
      <c r="D140" s="222" t="s">
        <v>236</v>
      </c>
      <c r="E140" s="233">
        <v>2700.34</v>
      </c>
      <c r="F140" s="269"/>
      <c r="G140" s="233">
        <f>SUM(G141+G142+G144)</f>
        <v>2700.34</v>
      </c>
      <c r="H140" s="353">
        <f t="shared" si="5"/>
        <v>100</v>
      </c>
    </row>
    <row r="141" spans="2:8" ht="16.5" customHeight="1" x14ac:dyDescent="0.25">
      <c r="B141" s="314"/>
      <c r="C141" s="234">
        <v>321</v>
      </c>
      <c r="D141" s="222" t="s">
        <v>237</v>
      </c>
      <c r="E141" s="233"/>
      <c r="F141" s="269"/>
      <c r="G141" s="233">
        <v>0</v>
      </c>
      <c r="H141" s="353"/>
    </row>
    <row r="142" spans="2:8" ht="16.5" customHeight="1" x14ac:dyDescent="0.25">
      <c r="B142" s="314"/>
      <c r="C142" s="234">
        <v>323</v>
      </c>
      <c r="D142" s="222" t="s">
        <v>239</v>
      </c>
      <c r="E142" s="233"/>
      <c r="F142" s="269"/>
      <c r="G142" s="233">
        <f>SUM(G143)</f>
        <v>1035.9100000000001</v>
      </c>
      <c r="H142" s="353"/>
    </row>
    <row r="143" spans="2:8" s="161" customFormat="1" ht="16.5" customHeight="1" x14ac:dyDescent="0.25">
      <c r="B143" s="315"/>
      <c r="C143" s="276">
        <v>3237</v>
      </c>
      <c r="D143" s="354" t="s">
        <v>128</v>
      </c>
      <c r="E143" s="277"/>
      <c r="F143" s="278"/>
      <c r="G143" s="277">
        <v>1035.9100000000001</v>
      </c>
      <c r="H143" s="353"/>
    </row>
    <row r="144" spans="2:8" ht="16.5" customHeight="1" x14ac:dyDescent="0.25">
      <c r="B144" s="314"/>
      <c r="C144" s="234">
        <v>329</v>
      </c>
      <c r="D144" s="235" t="s">
        <v>260</v>
      </c>
      <c r="E144" s="233"/>
      <c r="F144" s="269"/>
      <c r="G144" s="233">
        <f>SUM(G145)</f>
        <v>1664.43</v>
      </c>
      <c r="H144" s="353"/>
    </row>
    <row r="145" spans="2:8" s="161" customFormat="1" ht="16.5" customHeight="1" x14ac:dyDescent="0.25">
      <c r="B145" s="315"/>
      <c r="C145" s="276">
        <v>3295</v>
      </c>
      <c r="D145" s="355" t="s">
        <v>133</v>
      </c>
      <c r="E145" s="277"/>
      <c r="F145" s="278"/>
      <c r="G145" s="277">
        <v>1664.43</v>
      </c>
      <c r="H145" s="353"/>
    </row>
    <row r="146" spans="2:8" ht="24.75" customHeight="1" x14ac:dyDescent="0.25">
      <c r="B146" s="316">
        <v>2301</v>
      </c>
      <c r="C146" s="236" t="s">
        <v>231</v>
      </c>
      <c r="D146" s="237" t="s">
        <v>261</v>
      </c>
      <c r="E146" s="215">
        <f>SUM(E147+E152+E166+E199+E206+E213+E224+E259+E267)</f>
        <v>33348.720000000001</v>
      </c>
      <c r="F146" s="267"/>
      <c r="G146" s="215">
        <f>SUM(G147+G152+G166+G199+G206+G213+G224+G259+G267)</f>
        <v>28710.93</v>
      </c>
      <c r="H146" s="369">
        <f t="shared" ref="H146:H202" si="9">SUM(G146/E146)*100</f>
        <v>86.093049448374629</v>
      </c>
    </row>
    <row r="147" spans="2:8" ht="22.5" customHeight="1" x14ac:dyDescent="0.25">
      <c r="B147" s="307" t="s">
        <v>233</v>
      </c>
      <c r="C147" s="216" t="s">
        <v>262</v>
      </c>
      <c r="D147" s="223" t="s">
        <v>263</v>
      </c>
      <c r="E147" s="217">
        <f t="shared" ref="E147:G147" si="10">E148</f>
        <v>9776.61</v>
      </c>
      <c r="F147" s="267"/>
      <c r="G147" s="217">
        <f t="shared" si="10"/>
        <v>0</v>
      </c>
      <c r="H147" s="351">
        <f t="shared" si="9"/>
        <v>0</v>
      </c>
    </row>
    <row r="148" spans="2:8" x14ac:dyDescent="0.25">
      <c r="B148" s="308" t="s">
        <v>234</v>
      </c>
      <c r="C148" s="218">
        <v>1101</v>
      </c>
      <c r="D148" s="224" t="s">
        <v>264</v>
      </c>
      <c r="E148" s="219">
        <f t="shared" ref="E148" si="11">SUM(E150)</f>
        <v>9776.61</v>
      </c>
      <c r="F148" s="267"/>
      <c r="G148" s="219">
        <f t="shared" ref="G148" si="12">SUM(G150)</f>
        <v>0</v>
      </c>
      <c r="H148" s="352">
        <f t="shared" si="9"/>
        <v>0</v>
      </c>
    </row>
    <row r="149" spans="2:8" ht="16.5" customHeight="1" x14ac:dyDescent="0.25">
      <c r="B149" s="312">
        <v>3</v>
      </c>
      <c r="C149" s="230"/>
      <c r="D149" s="238"/>
      <c r="E149" s="229"/>
      <c r="F149" s="267"/>
      <c r="G149" s="229">
        <f>SUM(G150)</f>
        <v>0</v>
      </c>
      <c r="H149" s="378"/>
    </row>
    <row r="150" spans="2:8" ht="16.5" customHeight="1" x14ac:dyDescent="0.25">
      <c r="B150" s="317"/>
      <c r="C150" s="232">
        <v>32</v>
      </c>
      <c r="D150" s="222" t="s">
        <v>236</v>
      </c>
      <c r="E150" s="233">
        <v>9776.61</v>
      </c>
      <c r="F150" s="269"/>
      <c r="G150" s="233">
        <f>SUM(G151)</f>
        <v>0</v>
      </c>
      <c r="H150" s="353">
        <f t="shared" si="9"/>
        <v>0</v>
      </c>
    </row>
    <row r="151" spans="2:8" ht="16.5" customHeight="1" x14ac:dyDescent="0.25">
      <c r="B151" s="317"/>
      <c r="C151" s="232">
        <v>321</v>
      </c>
      <c r="D151" s="222" t="s">
        <v>237</v>
      </c>
      <c r="E151" s="233"/>
      <c r="F151" s="269"/>
      <c r="G151" s="233">
        <v>0</v>
      </c>
      <c r="H151" s="353"/>
    </row>
    <row r="152" spans="2:8" ht="29.25" customHeight="1" x14ac:dyDescent="0.25">
      <c r="B152" s="307" t="s">
        <v>233</v>
      </c>
      <c r="C152" s="216" t="s">
        <v>265</v>
      </c>
      <c r="D152" s="223" t="s">
        <v>266</v>
      </c>
      <c r="E152" s="217">
        <f t="shared" ref="E152" si="13">SUM(E153+E158)</f>
        <v>1710</v>
      </c>
      <c r="F152" s="267"/>
      <c r="G152" s="217">
        <f t="shared" ref="G152" si="14">SUM(G153+G158)</f>
        <v>2270</v>
      </c>
      <c r="H152" s="351">
        <f t="shared" si="9"/>
        <v>132.7485380116959</v>
      </c>
    </row>
    <row r="153" spans="2:8" ht="18" customHeight="1" x14ac:dyDescent="0.25">
      <c r="B153" s="308" t="s">
        <v>234</v>
      </c>
      <c r="C153" s="218">
        <v>11001</v>
      </c>
      <c r="D153" s="224" t="s">
        <v>264</v>
      </c>
      <c r="E153" s="219">
        <f t="shared" ref="E153" si="15">SUM(E155)</f>
        <v>260</v>
      </c>
      <c r="F153" s="267"/>
      <c r="G153" s="219">
        <f t="shared" ref="G153" si="16">SUM(G155)</f>
        <v>260</v>
      </c>
      <c r="H153" s="352">
        <f t="shared" si="9"/>
        <v>100</v>
      </c>
    </row>
    <row r="154" spans="2:8" ht="16.5" customHeight="1" x14ac:dyDescent="0.25">
      <c r="B154" s="318"/>
      <c r="C154" s="230">
        <v>3</v>
      </c>
      <c r="D154" s="231"/>
      <c r="E154" s="239"/>
      <c r="F154" s="267"/>
      <c r="G154" s="239">
        <f>SUM(G155)</f>
        <v>260</v>
      </c>
      <c r="H154" s="378"/>
    </row>
    <row r="155" spans="2:8" ht="16.5" customHeight="1" x14ac:dyDescent="0.25">
      <c r="B155" s="319"/>
      <c r="C155" s="240">
        <v>32</v>
      </c>
      <c r="D155" s="222" t="s">
        <v>236</v>
      </c>
      <c r="E155" s="229">
        <v>260</v>
      </c>
      <c r="F155" s="267"/>
      <c r="G155" s="229">
        <f>SUM(G156)</f>
        <v>260</v>
      </c>
      <c r="H155" s="353">
        <f t="shared" si="9"/>
        <v>100</v>
      </c>
    </row>
    <row r="156" spans="2:8" ht="16.5" customHeight="1" x14ac:dyDescent="0.25">
      <c r="B156" s="319"/>
      <c r="C156" s="240">
        <v>323</v>
      </c>
      <c r="D156" s="222" t="s">
        <v>239</v>
      </c>
      <c r="E156" s="229"/>
      <c r="F156" s="267"/>
      <c r="G156" s="229">
        <v>260</v>
      </c>
      <c r="H156" s="353"/>
    </row>
    <row r="157" spans="2:8" s="161" customFormat="1" ht="16.5" customHeight="1" x14ac:dyDescent="0.25">
      <c r="B157" s="320"/>
      <c r="C157" s="279">
        <v>3231</v>
      </c>
      <c r="D157" s="354" t="s">
        <v>122</v>
      </c>
      <c r="E157" s="275"/>
      <c r="F157" s="266"/>
      <c r="G157" s="275">
        <v>260</v>
      </c>
      <c r="H157" s="353"/>
    </row>
    <row r="158" spans="2:8" ht="17.25" customHeight="1" x14ac:dyDescent="0.25">
      <c r="B158" s="308" t="s">
        <v>234</v>
      </c>
      <c r="C158" s="218">
        <v>58400</v>
      </c>
      <c r="D158" s="224" t="s">
        <v>267</v>
      </c>
      <c r="E158" s="219">
        <f t="shared" ref="E158" si="17">SUM(E160)</f>
        <v>1450</v>
      </c>
      <c r="F158" s="267"/>
      <c r="G158" s="219">
        <f t="shared" ref="G158" si="18">SUM(G160)</f>
        <v>2010</v>
      </c>
      <c r="H158" s="352">
        <f t="shared" si="9"/>
        <v>138.62068965517241</v>
      </c>
    </row>
    <row r="159" spans="2:8" ht="16.5" customHeight="1" x14ac:dyDescent="0.25">
      <c r="B159" s="309">
        <v>3</v>
      </c>
      <c r="C159" s="220"/>
      <c r="D159" s="222"/>
      <c r="E159" s="221"/>
      <c r="F159" s="267"/>
      <c r="G159" s="221">
        <f>SUM(G160)</f>
        <v>2010</v>
      </c>
      <c r="H159" s="378"/>
    </row>
    <row r="160" spans="2:8" ht="16.5" customHeight="1" x14ac:dyDescent="0.25">
      <c r="B160" s="309"/>
      <c r="C160" s="220">
        <v>32</v>
      </c>
      <c r="D160" s="222" t="s">
        <v>236</v>
      </c>
      <c r="E160" s="221">
        <v>1450</v>
      </c>
      <c r="F160" s="267"/>
      <c r="G160" s="221">
        <f>SUM(G161+G162+G163+G165)</f>
        <v>2010</v>
      </c>
      <c r="H160" s="353">
        <f t="shared" si="9"/>
        <v>138.62068965517241</v>
      </c>
    </row>
    <row r="161" spans="2:8" ht="16.5" customHeight="1" x14ac:dyDescent="0.25">
      <c r="B161" s="309"/>
      <c r="C161" s="220">
        <v>321</v>
      </c>
      <c r="D161" s="222" t="s">
        <v>237</v>
      </c>
      <c r="E161" s="221"/>
      <c r="F161" s="267"/>
      <c r="G161" s="221">
        <v>0</v>
      </c>
      <c r="H161" s="353"/>
    </row>
    <row r="162" spans="2:8" ht="16.5" customHeight="1" x14ac:dyDescent="0.25">
      <c r="B162" s="309"/>
      <c r="C162" s="220">
        <v>322</v>
      </c>
      <c r="D162" s="222" t="s">
        <v>238</v>
      </c>
      <c r="E162" s="221"/>
      <c r="F162" s="267"/>
      <c r="G162" s="221">
        <v>0</v>
      </c>
      <c r="H162" s="353"/>
    </row>
    <row r="163" spans="2:8" ht="16.5" customHeight="1" x14ac:dyDescent="0.25">
      <c r="B163" s="309"/>
      <c r="C163" s="220">
        <v>323</v>
      </c>
      <c r="D163" s="222" t="s">
        <v>239</v>
      </c>
      <c r="E163" s="221"/>
      <c r="F163" s="267"/>
      <c r="G163" s="221">
        <f>SUM(G164)</f>
        <v>2010</v>
      </c>
      <c r="H163" s="353"/>
    </row>
    <row r="164" spans="2:8" s="161" customFormat="1" ht="16.5" customHeight="1" x14ac:dyDescent="0.25">
      <c r="B164" s="310"/>
      <c r="C164" s="261">
        <v>3231</v>
      </c>
      <c r="D164" s="354" t="s">
        <v>122</v>
      </c>
      <c r="E164" s="262"/>
      <c r="F164" s="266"/>
      <c r="G164" s="262">
        <v>2010</v>
      </c>
      <c r="H164" s="353"/>
    </row>
    <row r="165" spans="2:8" ht="16.5" customHeight="1" x14ac:dyDescent="0.25">
      <c r="B165" s="309"/>
      <c r="C165" s="220">
        <v>329</v>
      </c>
      <c r="D165" s="222" t="s">
        <v>240</v>
      </c>
      <c r="E165" s="221"/>
      <c r="F165" s="267"/>
      <c r="G165" s="221">
        <v>0</v>
      </c>
      <c r="H165" s="353"/>
    </row>
    <row r="166" spans="2:8" ht="24.75" customHeight="1" x14ac:dyDescent="0.25">
      <c r="B166" s="307" t="s">
        <v>233</v>
      </c>
      <c r="C166" s="216" t="s">
        <v>268</v>
      </c>
      <c r="D166" s="223" t="s">
        <v>269</v>
      </c>
      <c r="E166" s="217">
        <f t="shared" ref="E166" si="19">SUM(E167+E171+E175+E179+E183+E187+E191)</f>
        <v>10562.22</v>
      </c>
      <c r="F166" s="267"/>
      <c r="G166" s="217">
        <f t="shared" ref="G166" si="20">SUM(G167+G171+G175+G179+G183+G187+G191)</f>
        <v>11410</v>
      </c>
      <c r="H166" s="368">
        <f t="shared" si="9"/>
        <v>108.02653230097461</v>
      </c>
    </row>
    <row r="167" spans="2:8" x14ac:dyDescent="0.25">
      <c r="B167" s="308" t="s">
        <v>234</v>
      </c>
      <c r="C167" s="218">
        <v>55040</v>
      </c>
      <c r="D167" s="224" t="s">
        <v>270</v>
      </c>
      <c r="E167" s="219">
        <f t="shared" ref="E167" si="21">SUM(E169)</f>
        <v>0</v>
      </c>
      <c r="F167" s="267"/>
      <c r="G167" s="219">
        <f t="shared" ref="G167" si="22">SUM(G169)</f>
        <v>0</v>
      </c>
      <c r="H167" s="352"/>
    </row>
    <row r="168" spans="2:8" ht="16.5" customHeight="1" x14ac:dyDescent="0.25">
      <c r="B168" s="318">
        <v>3</v>
      </c>
      <c r="C168" s="230"/>
      <c r="D168" s="231"/>
      <c r="E168" s="239"/>
      <c r="F168" s="267"/>
      <c r="G168" s="239"/>
      <c r="H168" s="353"/>
    </row>
    <row r="169" spans="2:8" ht="16.5" customHeight="1" x14ac:dyDescent="0.25">
      <c r="B169" s="311"/>
      <c r="C169" s="227">
        <v>32</v>
      </c>
      <c r="D169" s="222" t="s">
        <v>236</v>
      </c>
      <c r="E169" s="229">
        <f>SUM(E170)</f>
        <v>0</v>
      </c>
      <c r="F169" s="267"/>
      <c r="G169" s="229">
        <f>SUM(G170)</f>
        <v>0</v>
      </c>
      <c r="H169" s="353">
        <v>0</v>
      </c>
    </row>
    <row r="170" spans="2:8" ht="16.5" customHeight="1" x14ac:dyDescent="0.25">
      <c r="B170" s="311"/>
      <c r="C170" s="227">
        <v>322</v>
      </c>
      <c r="D170" s="222" t="s">
        <v>238</v>
      </c>
      <c r="E170" s="229"/>
      <c r="F170" s="267"/>
      <c r="G170" s="229">
        <v>0</v>
      </c>
      <c r="H170" s="353"/>
    </row>
    <row r="171" spans="2:8" x14ac:dyDescent="0.25">
      <c r="B171" s="308" t="s">
        <v>234</v>
      </c>
      <c r="C171" s="218">
        <v>55042</v>
      </c>
      <c r="D171" s="224" t="s">
        <v>271</v>
      </c>
      <c r="E171" s="219">
        <f t="shared" ref="E171" si="23">SUM(E173)</f>
        <v>0</v>
      </c>
      <c r="F171" s="267"/>
      <c r="G171" s="219">
        <f t="shared" ref="G171" si="24">SUM(G173)</f>
        <v>0</v>
      </c>
      <c r="H171" s="352"/>
    </row>
    <row r="172" spans="2:8" ht="16.5" customHeight="1" x14ac:dyDescent="0.25">
      <c r="B172" s="312">
        <v>3</v>
      </c>
      <c r="C172" s="230"/>
      <c r="D172" s="231"/>
      <c r="E172" s="239"/>
      <c r="F172" s="267"/>
      <c r="G172" s="239"/>
      <c r="H172" s="353"/>
    </row>
    <row r="173" spans="2:8" ht="16.5" customHeight="1" x14ac:dyDescent="0.25">
      <c r="B173" s="312"/>
      <c r="C173" s="227">
        <v>32</v>
      </c>
      <c r="D173" s="222" t="s">
        <v>236</v>
      </c>
      <c r="E173" s="229">
        <f>SUM(E174)</f>
        <v>0</v>
      </c>
      <c r="F173" s="267"/>
      <c r="G173" s="229">
        <f>SUM(G174)</f>
        <v>0</v>
      </c>
      <c r="H173" s="353">
        <v>0</v>
      </c>
    </row>
    <row r="174" spans="2:8" ht="16.5" customHeight="1" x14ac:dyDescent="0.25">
      <c r="B174" s="312"/>
      <c r="C174" s="227">
        <v>323</v>
      </c>
      <c r="D174" s="222" t="s">
        <v>239</v>
      </c>
      <c r="E174" s="229"/>
      <c r="F174" s="267"/>
      <c r="G174" s="229">
        <v>0</v>
      </c>
      <c r="H174" s="353"/>
    </row>
    <row r="175" spans="2:8" x14ac:dyDescent="0.25">
      <c r="B175" s="308" t="s">
        <v>234</v>
      </c>
      <c r="C175" s="218">
        <v>55138</v>
      </c>
      <c r="D175" s="224" t="s">
        <v>272</v>
      </c>
      <c r="E175" s="219">
        <f t="shared" ref="E175" si="25">SUM(E177)</f>
        <v>0</v>
      </c>
      <c r="F175" s="267"/>
      <c r="G175" s="219">
        <f t="shared" ref="G175" si="26">SUM(G177)</f>
        <v>0</v>
      </c>
      <c r="H175" s="352"/>
    </row>
    <row r="176" spans="2:8" ht="16.5" customHeight="1" x14ac:dyDescent="0.25">
      <c r="B176" s="312">
        <v>3</v>
      </c>
      <c r="C176" s="230"/>
      <c r="D176" s="231"/>
      <c r="E176" s="239">
        <f>SUM(E177)</f>
        <v>0</v>
      </c>
      <c r="F176" s="267"/>
      <c r="G176" s="239"/>
      <c r="H176" s="353"/>
    </row>
    <row r="177" spans="2:8" ht="16.5" customHeight="1" x14ac:dyDescent="0.25">
      <c r="B177" s="312"/>
      <c r="C177" s="227">
        <v>32</v>
      </c>
      <c r="D177" s="222" t="s">
        <v>236</v>
      </c>
      <c r="E177" s="229">
        <f>SUM(E178)</f>
        <v>0</v>
      </c>
      <c r="F177" s="267"/>
      <c r="G177" s="229">
        <f>SUM(G178)</f>
        <v>0</v>
      </c>
      <c r="H177" s="353">
        <v>0</v>
      </c>
    </row>
    <row r="178" spans="2:8" ht="16.5" customHeight="1" x14ac:dyDescent="0.25">
      <c r="B178" s="312"/>
      <c r="C178" s="227">
        <v>323</v>
      </c>
      <c r="D178" s="222" t="s">
        <v>239</v>
      </c>
      <c r="E178" s="229"/>
      <c r="F178" s="267"/>
      <c r="G178" s="229">
        <v>0</v>
      </c>
      <c r="H178" s="353"/>
    </row>
    <row r="179" spans="2:8" x14ac:dyDescent="0.25">
      <c r="B179" s="308" t="s">
        <v>234</v>
      </c>
      <c r="C179" s="218">
        <v>55291</v>
      </c>
      <c r="D179" s="224" t="s">
        <v>273</v>
      </c>
      <c r="E179" s="219">
        <f t="shared" ref="E179" si="27">SUM(E181)</f>
        <v>0</v>
      </c>
      <c r="F179" s="267"/>
      <c r="G179" s="219">
        <f t="shared" ref="G179" si="28">SUM(G181)</f>
        <v>0</v>
      </c>
      <c r="H179" s="352"/>
    </row>
    <row r="180" spans="2:8" ht="16.5" customHeight="1" x14ac:dyDescent="0.25">
      <c r="B180" s="312">
        <v>3</v>
      </c>
      <c r="C180" s="230"/>
      <c r="D180" s="231"/>
      <c r="E180" s="239"/>
      <c r="F180" s="267"/>
      <c r="G180" s="239"/>
      <c r="H180" s="353"/>
    </row>
    <row r="181" spans="2:8" ht="16.5" customHeight="1" x14ac:dyDescent="0.25">
      <c r="B181" s="312"/>
      <c r="C181" s="227">
        <v>32</v>
      </c>
      <c r="D181" s="222" t="s">
        <v>236</v>
      </c>
      <c r="E181" s="229">
        <f>SUM(E182)</f>
        <v>0</v>
      </c>
      <c r="F181" s="267"/>
      <c r="G181" s="229">
        <f>SUM(G182)</f>
        <v>0</v>
      </c>
      <c r="H181" s="353">
        <v>0</v>
      </c>
    </row>
    <row r="182" spans="2:8" ht="16.5" customHeight="1" x14ac:dyDescent="0.25">
      <c r="B182" s="312"/>
      <c r="C182" s="227">
        <v>323</v>
      </c>
      <c r="D182" s="222" t="s">
        <v>239</v>
      </c>
      <c r="E182" s="229"/>
      <c r="F182" s="267"/>
      <c r="G182" s="229">
        <v>0</v>
      </c>
      <c r="H182" s="353"/>
    </row>
    <row r="183" spans="2:8" x14ac:dyDescent="0.25">
      <c r="B183" s="308" t="s">
        <v>234</v>
      </c>
      <c r="C183" s="218">
        <v>55348</v>
      </c>
      <c r="D183" s="224" t="s">
        <v>274</v>
      </c>
      <c r="E183" s="219">
        <f t="shared" ref="E183" si="29">SUM(E185)</f>
        <v>0</v>
      </c>
      <c r="F183" s="267"/>
      <c r="G183" s="219">
        <f t="shared" ref="G183" si="30">SUM(G185)</f>
        <v>0</v>
      </c>
      <c r="H183" s="352"/>
    </row>
    <row r="184" spans="2:8" ht="16.5" customHeight="1" x14ac:dyDescent="0.25">
      <c r="B184" s="312">
        <v>3</v>
      </c>
      <c r="C184" s="230"/>
      <c r="D184" s="231"/>
      <c r="E184" s="239"/>
      <c r="F184" s="267"/>
      <c r="G184" s="239"/>
      <c r="H184" s="353"/>
    </row>
    <row r="185" spans="2:8" ht="16.5" customHeight="1" x14ac:dyDescent="0.25">
      <c r="B185" s="312"/>
      <c r="C185" s="227">
        <v>32</v>
      </c>
      <c r="D185" s="222" t="s">
        <v>236</v>
      </c>
      <c r="E185" s="229">
        <f>SUM(E186)</f>
        <v>0</v>
      </c>
      <c r="F185" s="267"/>
      <c r="G185" s="229">
        <f>SUM(G186)</f>
        <v>0</v>
      </c>
      <c r="H185" s="353">
        <v>0</v>
      </c>
    </row>
    <row r="186" spans="2:8" ht="16.5" customHeight="1" x14ac:dyDescent="0.25">
      <c r="B186" s="312"/>
      <c r="C186" s="227">
        <v>323</v>
      </c>
      <c r="D186" s="222" t="s">
        <v>239</v>
      </c>
      <c r="E186" s="229"/>
      <c r="F186" s="267"/>
      <c r="G186" s="229">
        <v>0</v>
      </c>
      <c r="H186" s="353"/>
    </row>
    <row r="187" spans="2:8" x14ac:dyDescent="0.25">
      <c r="B187" s="308" t="s">
        <v>234</v>
      </c>
      <c r="C187" s="218">
        <v>55631</v>
      </c>
      <c r="D187" s="224" t="s">
        <v>275</v>
      </c>
      <c r="E187" s="219">
        <f t="shared" ref="E187" si="31">SUM(E189)</f>
        <v>0</v>
      </c>
      <c r="F187" s="267"/>
      <c r="G187" s="219">
        <f t="shared" ref="G187" si="32">SUM(G189)</f>
        <v>0</v>
      </c>
      <c r="H187" s="352"/>
    </row>
    <row r="188" spans="2:8" ht="16.5" customHeight="1" x14ac:dyDescent="0.25">
      <c r="B188" s="312">
        <v>3</v>
      </c>
      <c r="C188" s="230"/>
      <c r="D188" s="231"/>
      <c r="E188" s="239"/>
      <c r="F188" s="267"/>
      <c r="G188" s="239"/>
      <c r="H188" s="353"/>
    </row>
    <row r="189" spans="2:8" ht="16.5" customHeight="1" x14ac:dyDescent="0.25">
      <c r="B189" s="312"/>
      <c r="C189" s="227">
        <v>32</v>
      </c>
      <c r="D189" s="222" t="s">
        <v>236</v>
      </c>
      <c r="E189" s="229">
        <f>SUM(E190)</f>
        <v>0</v>
      </c>
      <c r="F189" s="267"/>
      <c r="G189" s="229">
        <f>SUM(G190)</f>
        <v>0</v>
      </c>
      <c r="H189" s="353">
        <v>0</v>
      </c>
    </row>
    <row r="190" spans="2:8" ht="16.5" customHeight="1" x14ac:dyDescent="0.25">
      <c r="B190" s="312"/>
      <c r="C190" s="227">
        <v>323</v>
      </c>
      <c r="D190" s="222" t="s">
        <v>239</v>
      </c>
      <c r="E190" s="229"/>
      <c r="F190" s="267"/>
      <c r="G190" s="229">
        <v>0</v>
      </c>
      <c r="H190" s="353"/>
    </row>
    <row r="191" spans="2:8" x14ac:dyDescent="0.25">
      <c r="B191" s="308" t="s">
        <v>234</v>
      </c>
      <c r="C191" s="218">
        <v>62400</v>
      </c>
      <c r="D191" s="224" t="s">
        <v>276</v>
      </c>
      <c r="E191" s="219">
        <f t="shared" ref="E191" si="33">SUM(E193)</f>
        <v>10562.22</v>
      </c>
      <c r="F191" s="267"/>
      <c r="G191" s="219">
        <f t="shared" ref="G191" si="34">SUM(G193)</f>
        <v>11410</v>
      </c>
      <c r="H191" s="352">
        <f t="shared" si="9"/>
        <v>108.02653230097461</v>
      </c>
    </row>
    <row r="192" spans="2:8" ht="16.5" customHeight="1" x14ac:dyDescent="0.25">
      <c r="B192" s="309">
        <v>3</v>
      </c>
      <c r="C192" s="220"/>
      <c r="D192" s="222"/>
      <c r="E192" s="221"/>
      <c r="F192" s="267"/>
      <c r="G192" s="221"/>
      <c r="H192" s="353"/>
    </row>
    <row r="193" spans="2:8" ht="16.5" customHeight="1" x14ac:dyDescent="0.25">
      <c r="B193" s="309"/>
      <c r="C193" s="220">
        <v>32</v>
      </c>
      <c r="D193" s="222" t="s">
        <v>236</v>
      </c>
      <c r="E193" s="221">
        <v>10562.22</v>
      </c>
      <c r="F193" s="267"/>
      <c r="G193" s="221">
        <f>SUM(G194+G197)</f>
        <v>11410</v>
      </c>
      <c r="H193" s="353">
        <f t="shared" si="9"/>
        <v>108.02653230097461</v>
      </c>
    </row>
    <row r="194" spans="2:8" ht="16.5" customHeight="1" x14ac:dyDescent="0.25">
      <c r="B194" s="309"/>
      <c r="C194" s="220">
        <v>323</v>
      </c>
      <c r="D194" s="222" t="s">
        <v>239</v>
      </c>
      <c r="E194" s="221"/>
      <c r="F194" s="267"/>
      <c r="G194" s="221">
        <f>SUM(G195:G196)</f>
        <v>2130.2200000000003</v>
      </c>
      <c r="H194" s="353"/>
    </row>
    <row r="195" spans="2:8" s="161" customFormat="1" ht="16.5" customHeight="1" x14ac:dyDescent="0.25">
      <c r="B195" s="310"/>
      <c r="C195" s="261">
        <v>3237</v>
      </c>
      <c r="D195" s="354" t="s">
        <v>128</v>
      </c>
      <c r="E195" s="262"/>
      <c r="F195" s="266"/>
      <c r="G195" s="262">
        <v>946.22</v>
      </c>
      <c r="H195" s="353"/>
    </row>
    <row r="196" spans="2:8" s="161" customFormat="1" ht="16.5" customHeight="1" x14ac:dyDescent="0.25">
      <c r="B196" s="310"/>
      <c r="C196" s="261">
        <v>3239</v>
      </c>
      <c r="D196" s="354" t="s">
        <v>130</v>
      </c>
      <c r="E196" s="262"/>
      <c r="F196" s="266"/>
      <c r="G196" s="262">
        <v>1184</v>
      </c>
      <c r="H196" s="353"/>
    </row>
    <row r="197" spans="2:8" ht="16.5" customHeight="1" x14ac:dyDescent="0.25">
      <c r="B197" s="309"/>
      <c r="C197" s="220">
        <v>329</v>
      </c>
      <c r="D197" s="222" t="s">
        <v>240</v>
      </c>
      <c r="E197" s="221"/>
      <c r="F197" s="267"/>
      <c r="G197" s="221">
        <f>SUM(G198)</f>
        <v>9279.7800000000007</v>
      </c>
      <c r="H197" s="353"/>
    </row>
    <row r="198" spans="2:8" s="161" customFormat="1" ht="16.5" customHeight="1" x14ac:dyDescent="0.25">
      <c r="B198" s="310"/>
      <c r="C198" s="261">
        <v>3299</v>
      </c>
      <c r="D198" s="354" t="s">
        <v>134</v>
      </c>
      <c r="E198" s="262"/>
      <c r="F198" s="266"/>
      <c r="G198" s="262">
        <v>9279.7800000000007</v>
      </c>
      <c r="H198" s="353"/>
    </row>
    <row r="199" spans="2:8" ht="21" customHeight="1" x14ac:dyDescent="0.25">
      <c r="B199" s="307" t="s">
        <v>233</v>
      </c>
      <c r="C199" s="216" t="s">
        <v>277</v>
      </c>
      <c r="D199" s="223" t="s">
        <v>278</v>
      </c>
      <c r="E199" s="217">
        <f t="shared" ref="E199:G199" si="35">E200</f>
        <v>1000</v>
      </c>
      <c r="F199" s="267"/>
      <c r="G199" s="217">
        <f t="shared" si="35"/>
        <v>1000</v>
      </c>
      <c r="H199" s="351">
        <f t="shared" si="9"/>
        <v>100</v>
      </c>
    </row>
    <row r="200" spans="2:8" x14ac:dyDescent="0.25">
      <c r="B200" s="308" t="s">
        <v>234</v>
      </c>
      <c r="C200" s="218">
        <v>55042</v>
      </c>
      <c r="D200" s="224" t="s">
        <v>271</v>
      </c>
      <c r="E200" s="219">
        <f t="shared" ref="E200" si="36">SUM(E202)</f>
        <v>1000</v>
      </c>
      <c r="F200" s="267"/>
      <c r="G200" s="219">
        <f t="shared" ref="G200" si="37">SUM(G202)</f>
        <v>1000</v>
      </c>
      <c r="H200" s="352">
        <f t="shared" si="9"/>
        <v>100</v>
      </c>
    </row>
    <row r="201" spans="2:8" ht="16.5" customHeight="1" x14ac:dyDescent="0.25">
      <c r="B201" s="309">
        <v>3</v>
      </c>
      <c r="C201" s="220"/>
      <c r="D201" s="222"/>
      <c r="E201" s="221"/>
      <c r="F201" s="267"/>
      <c r="G201" s="221"/>
      <c r="H201" s="353"/>
    </row>
    <row r="202" spans="2:8" ht="16.5" customHeight="1" x14ac:dyDescent="0.25">
      <c r="B202" s="309"/>
      <c r="C202" s="220">
        <v>32</v>
      </c>
      <c r="D202" s="222" t="s">
        <v>236</v>
      </c>
      <c r="E202" s="221">
        <v>1000</v>
      </c>
      <c r="F202" s="267"/>
      <c r="G202" s="221">
        <f>SUM(G203:G205)</f>
        <v>1000</v>
      </c>
      <c r="H202" s="353">
        <f t="shared" si="9"/>
        <v>100</v>
      </c>
    </row>
    <row r="203" spans="2:8" ht="16.5" customHeight="1" x14ac:dyDescent="0.25">
      <c r="B203" s="309"/>
      <c r="C203" s="220">
        <v>323</v>
      </c>
      <c r="D203" s="222" t="s">
        <v>239</v>
      </c>
      <c r="E203" s="221"/>
      <c r="F203" s="267"/>
      <c r="G203" s="221">
        <v>0</v>
      </c>
      <c r="H203" s="353"/>
    </row>
    <row r="204" spans="2:8" s="161" customFormat="1" ht="16.5" customHeight="1" x14ac:dyDescent="0.25">
      <c r="B204" s="310"/>
      <c r="C204" s="261">
        <v>3237</v>
      </c>
      <c r="D204" s="354" t="s">
        <v>128</v>
      </c>
      <c r="E204" s="262"/>
      <c r="F204" s="266"/>
      <c r="G204" s="262">
        <v>1000</v>
      </c>
      <c r="H204" s="353"/>
    </row>
    <row r="205" spans="2:8" ht="16.5" customHeight="1" x14ac:dyDescent="0.25">
      <c r="B205" s="309"/>
      <c r="C205" s="220">
        <v>329</v>
      </c>
      <c r="D205" s="222" t="s">
        <v>240</v>
      </c>
      <c r="E205" s="221"/>
      <c r="F205" s="267"/>
      <c r="G205" s="221">
        <v>0</v>
      </c>
      <c r="H205" s="353"/>
    </row>
    <row r="206" spans="2:8" ht="20.25" customHeight="1" x14ac:dyDescent="0.25">
      <c r="B206" s="307" t="s">
        <v>233</v>
      </c>
      <c r="C206" s="216" t="s">
        <v>279</v>
      </c>
      <c r="D206" s="223" t="s">
        <v>280</v>
      </c>
      <c r="E206" s="217">
        <f t="shared" ref="E206:G206" si="38">E207</f>
        <v>0</v>
      </c>
      <c r="F206" s="267"/>
      <c r="G206" s="217">
        <f t="shared" si="38"/>
        <v>0</v>
      </c>
      <c r="H206" s="351">
        <v>0</v>
      </c>
    </row>
    <row r="207" spans="2:8" x14ac:dyDescent="0.25">
      <c r="B207" s="308" t="s">
        <v>234</v>
      </c>
      <c r="C207" s="218">
        <v>55042</v>
      </c>
      <c r="D207" s="224" t="s">
        <v>271</v>
      </c>
      <c r="E207" s="219">
        <f t="shared" ref="E207" si="39">SUM(E209)</f>
        <v>0</v>
      </c>
      <c r="F207" s="267"/>
      <c r="G207" s="219">
        <f t="shared" ref="G207" si="40">SUM(G209)</f>
        <v>0</v>
      </c>
      <c r="H207" s="352">
        <v>0</v>
      </c>
    </row>
    <row r="208" spans="2:8" ht="16.5" customHeight="1" x14ac:dyDescent="0.25">
      <c r="B208" s="309">
        <v>3</v>
      </c>
      <c r="C208" s="220"/>
      <c r="D208" s="222"/>
      <c r="E208" s="221"/>
      <c r="F208" s="267"/>
      <c r="G208" s="221"/>
      <c r="H208" s="353"/>
    </row>
    <row r="209" spans="2:8" ht="16.5" customHeight="1" x14ac:dyDescent="0.25">
      <c r="B209" s="309"/>
      <c r="C209" s="220">
        <v>32</v>
      </c>
      <c r="D209" s="222" t="s">
        <v>236</v>
      </c>
      <c r="E209" s="221">
        <f>SUM(E210:E212)</f>
        <v>0</v>
      </c>
      <c r="F209" s="267"/>
      <c r="G209" s="221">
        <f>SUM(G210:G212)</f>
        <v>0</v>
      </c>
      <c r="H209" s="353">
        <v>0</v>
      </c>
    </row>
    <row r="210" spans="2:8" ht="16.5" customHeight="1" x14ac:dyDescent="0.25">
      <c r="B210" s="309"/>
      <c r="C210" s="220">
        <v>321</v>
      </c>
      <c r="D210" s="222" t="s">
        <v>237</v>
      </c>
      <c r="E210" s="221"/>
      <c r="F210" s="267"/>
      <c r="G210" s="221">
        <v>0</v>
      </c>
      <c r="H210" s="353"/>
    </row>
    <row r="211" spans="2:8" ht="16.5" customHeight="1" x14ac:dyDescent="0.25">
      <c r="B211" s="309"/>
      <c r="C211" s="220">
        <v>322</v>
      </c>
      <c r="D211" s="222" t="s">
        <v>238</v>
      </c>
      <c r="E211" s="221"/>
      <c r="F211" s="267"/>
      <c r="G211" s="221">
        <v>0</v>
      </c>
      <c r="H211" s="353"/>
    </row>
    <row r="212" spans="2:8" ht="16.5" customHeight="1" x14ac:dyDescent="0.25">
      <c r="B212" s="309"/>
      <c r="C212" s="220">
        <v>323</v>
      </c>
      <c r="D212" s="222" t="s">
        <v>239</v>
      </c>
      <c r="E212" s="221"/>
      <c r="F212" s="267"/>
      <c r="G212" s="221">
        <v>0</v>
      </c>
      <c r="H212" s="353"/>
    </row>
    <row r="213" spans="2:8" ht="24" customHeight="1" x14ac:dyDescent="0.25">
      <c r="B213" s="307" t="s">
        <v>233</v>
      </c>
      <c r="C213" s="216" t="s">
        <v>281</v>
      </c>
      <c r="D213" s="223" t="s">
        <v>282</v>
      </c>
      <c r="E213" s="217">
        <f>SUM(E214+E219)</f>
        <v>6499.5599999999995</v>
      </c>
      <c r="F213" s="267"/>
      <c r="G213" s="217">
        <f>SUM(G214+G219)</f>
        <v>5479.5599999999995</v>
      </c>
      <c r="H213" s="351">
        <f t="shared" ref="H213:H270" si="41">SUM(G213/E213)*100</f>
        <v>84.306629987260678</v>
      </c>
    </row>
    <row r="214" spans="2:8" x14ac:dyDescent="0.25">
      <c r="B214" s="308" t="s">
        <v>234</v>
      </c>
      <c r="C214" s="218">
        <v>11001</v>
      </c>
      <c r="D214" s="224" t="s">
        <v>283</v>
      </c>
      <c r="E214" s="219">
        <f t="shared" ref="E214" si="42">SUM(E216)</f>
        <v>3113.34</v>
      </c>
      <c r="F214" s="267"/>
      <c r="G214" s="219">
        <f t="shared" ref="G214" si="43">SUM(G216)</f>
        <v>2562.54</v>
      </c>
      <c r="H214" s="352">
        <f t="shared" si="41"/>
        <v>82.308389061265387</v>
      </c>
    </row>
    <row r="215" spans="2:8" ht="16.5" customHeight="1" x14ac:dyDescent="0.25">
      <c r="B215" s="309">
        <v>3</v>
      </c>
      <c r="C215" s="220"/>
      <c r="D215" s="222"/>
      <c r="E215" s="221"/>
      <c r="F215" s="267"/>
      <c r="G215" s="221"/>
      <c r="H215" s="353"/>
    </row>
    <row r="216" spans="2:8" ht="16.5" customHeight="1" x14ac:dyDescent="0.25">
      <c r="B216" s="309"/>
      <c r="C216" s="220">
        <v>37</v>
      </c>
      <c r="D216" s="228" t="s">
        <v>284</v>
      </c>
      <c r="E216" s="221">
        <v>3113.34</v>
      </c>
      <c r="F216" s="267"/>
      <c r="G216" s="221">
        <f>SUM(G217)</f>
        <v>2562.54</v>
      </c>
      <c r="H216" s="353">
        <f t="shared" si="41"/>
        <v>82.308389061265387</v>
      </c>
    </row>
    <row r="217" spans="2:8" ht="16.5" customHeight="1" x14ac:dyDescent="0.25">
      <c r="B217" s="309"/>
      <c r="C217" s="220">
        <v>372</v>
      </c>
      <c r="D217" s="228" t="s">
        <v>284</v>
      </c>
      <c r="E217" s="221"/>
      <c r="F217" s="267"/>
      <c r="G217" s="221">
        <f>SUM(G218)</f>
        <v>2562.54</v>
      </c>
      <c r="H217" s="353"/>
    </row>
    <row r="218" spans="2:8" s="161" customFormat="1" ht="16.5" customHeight="1" x14ac:dyDescent="0.25">
      <c r="B218" s="310"/>
      <c r="C218" s="261">
        <v>3721</v>
      </c>
      <c r="D218" s="354" t="s">
        <v>200</v>
      </c>
      <c r="E218" s="262"/>
      <c r="F218" s="266"/>
      <c r="G218" s="262">
        <v>2562.54</v>
      </c>
      <c r="H218" s="353"/>
    </row>
    <row r="219" spans="2:8" x14ac:dyDescent="0.25">
      <c r="B219" s="308" t="s">
        <v>234</v>
      </c>
      <c r="C219" s="218">
        <v>52080</v>
      </c>
      <c r="D219" s="224" t="s">
        <v>285</v>
      </c>
      <c r="E219" s="219">
        <f t="shared" ref="E219" si="44">SUM(E221)</f>
        <v>3386.22</v>
      </c>
      <c r="F219" s="267"/>
      <c r="G219" s="219">
        <f t="shared" ref="G219" si="45">SUM(G221)</f>
        <v>2917.02</v>
      </c>
      <c r="H219" s="352">
        <f t="shared" si="41"/>
        <v>86.143841805907471</v>
      </c>
    </row>
    <row r="220" spans="2:8" ht="16.5" customHeight="1" x14ac:dyDescent="0.25">
      <c r="B220" s="309">
        <v>3</v>
      </c>
      <c r="C220" s="220"/>
      <c r="D220" s="222"/>
      <c r="E220" s="221"/>
      <c r="F220" s="267"/>
      <c r="G220" s="221"/>
      <c r="H220" s="353"/>
    </row>
    <row r="221" spans="2:8" ht="16.5" customHeight="1" x14ac:dyDescent="0.25">
      <c r="B221" s="309"/>
      <c r="C221" s="220">
        <v>37</v>
      </c>
      <c r="D221" s="228" t="s">
        <v>284</v>
      </c>
      <c r="E221" s="221">
        <v>3386.22</v>
      </c>
      <c r="F221" s="267"/>
      <c r="G221" s="221">
        <f>SUM(G222)</f>
        <v>2917.02</v>
      </c>
      <c r="H221" s="353">
        <f t="shared" si="41"/>
        <v>86.143841805907471</v>
      </c>
    </row>
    <row r="222" spans="2:8" ht="16.5" customHeight="1" x14ac:dyDescent="0.25">
      <c r="B222" s="309"/>
      <c r="C222" s="220">
        <v>372</v>
      </c>
      <c r="D222" s="228" t="s">
        <v>284</v>
      </c>
      <c r="E222" s="221"/>
      <c r="F222" s="267"/>
      <c r="G222" s="221">
        <f>SUM(G223)</f>
        <v>2917.02</v>
      </c>
      <c r="H222" s="353"/>
    </row>
    <row r="223" spans="2:8" s="161" customFormat="1" ht="16.5" customHeight="1" x14ac:dyDescent="0.25">
      <c r="B223" s="310"/>
      <c r="C223" s="261">
        <v>3721</v>
      </c>
      <c r="D223" s="354" t="s">
        <v>200</v>
      </c>
      <c r="E223" s="262"/>
      <c r="F223" s="266"/>
      <c r="G223" s="262">
        <v>2917.02</v>
      </c>
      <c r="H223" s="353"/>
    </row>
    <row r="224" spans="2:8" ht="22.5" customHeight="1" x14ac:dyDescent="0.25">
      <c r="B224" s="307" t="s">
        <v>233</v>
      </c>
      <c r="C224" s="216" t="s">
        <v>286</v>
      </c>
      <c r="D224" s="223" t="s">
        <v>287</v>
      </c>
      <c r="E224" s="217">
        <f t="shared" ref="E224:G224" si="46">E225</f>
        <v>2000</v>
      </c>
      <c r="F224" s="267"/>
      <c r="G224" s="217">
        <f t="shared" si="46"/>
        <v>7164.09</v>
      </c>
      <c r="H224" s="351">
        <f t="shared" si="41"/>
        <v>358.2045</v>
      </c>
    </row>
    <row r="225" spans="2:8" x14ac:dyDescent="0.25">
      <c r="B225" s="308" t="s">
        <v>234</v>
      </c>
      <c r="C225" s="218">
        <v>32400</v>
      </c>
      <c r="D225" s="224" t="s">
        <v>247</v>
      </c>
      <c r="E225" s="219">
        <f>SUM(E227+E229+E253+E256)</f>
        <v>2000</v>
      </c>
      <c r="F225" s="267"/>
      <c r="G225" s="219">
        <f>SUM(G226+G255)</f>
        <v>7164.09</v>
      </c>
      <c r="H225" s="352">
        <f t="shared" si="41"/>
        <v>358.2045</v>
      </c>
    </row>
    <row r="226" spans="2:8" ht="16.5" customHeight="1" x14ac:dyDescent="0.25">
      <c r="B226" s="309">
        <v>3</v>
      </c>
      <c r="C226" s="220"/>
      <c r="D226" s="222"/>
      <c r="E226" s="221"/>
      <c r="F226" s="267"/>
      <c r="G226" s="221">
        <f>SUM(G227+G229+G250+G253)</f>
        <v>7159.09</v>
      </c>
      <c r="H226" s="353"/>
    </row>
    <row r="227" spans="2:8" ht="16.5" customHeight="1" x14ac:dyDescent="0.25">
      <c r="B227" s="309"/>
      <c r="C227" s="220">
        <v>31</v>
      </c>
      <c r="D227" s="222" t="s">
        <v>253</v>
      </c>
      <c r="E227" s="221">
        <f>SUM(E228)</f>
        <v>0</v>
      </c>
      <c r="F227" s="267"/>
      <c r="G227" s="221">
        <f>SUM(G228)</f>
        <v>0</v>
      </c>
      <c r="H227" s="353">
        <v>0</v>
      </c>
    </row>
    <row r="228" spans="2:8" ht="16.5" customHeight="1" x14ac:dyDescent="0.25">
      <c r="B228" s="309"/>
      <c r="C228" s="220">
        <v>312</v>
      </c>
      <c r="D228" s="231" t="s">
        <v>259</v>
      </c>
      <c r="E228" s="221"/>
      <c r="F228" s="267"/>
      <c r="G228" s="221">
        <v>0</v>
      </c>
      <c r="H228" s="353"/>
    </row>
    <row r="229" spans="2:8" ht="16.5" customHeight="1" x14ac:dyDescent="0.25">
      <c r="B229" s="309"/>
      <c r="C229" s="220">
        <v>32</v>
      </c>
      <c r="D229" s="222" t="s">
        <v>236</v>
      </c>
      <c r="E229" s="221">
        <v>2000</v>
      </c>
      <c r="F229" s="267"/>
      <c r="G229" s="221">
        <f>SUM(G230+G233+G239+G247)</f>
        <v>6979.1100000000006</v>
      </c>
      <c r="H229" s="353">
        <f t="shared" si="41"/>
        <v>348.95550000000003</v>
      </c>
    </row>
    <row r="230" spans="2:8" ht="16.5" customHeight="1" x14ac:dyDescent="0.25">
      <c r="B230" s="309"/>
      <c r="C230" s="220">
        <v>321</v>
      </c>
      <c r="D230" s="222" t="s">
        <v>237</v>
      </c>
      <c r="E230" s="221"/>
      <c r="F230" s="267"/>
      <c r="G230" s="221">
        <f>SUM(G231:G232)</f>
        <v>1093.02</v>
      </c>
      <c r="H230" s="353"/>
    </row>
    <row r="231" spans="2:8" s="161" customFormat="1" ht="16.5" customHeight="1" x14ac:dyDescent="0.25">
      <c r="B231" s="310"/>
      <c r="C231" s="261">
        <v>3211</v>
      </c>
      <c r="D231" s="354" t="s">
        <v>28</v>
      </c>
      <c r="E231" s="262"/>
      <c r="F231" s="266"/>
      <c r="G231" s="262">
        <v>783.02</v>
      </c>
      <c r="H231" s="353"/>
    </row>
    <row r="232" spans="2:8" s="161" customFormat="1" ht="16.5" customHeight="1" x14ac:dyDescent="0.25">
      <c r="B232" s="310"/>
      <c r="C232" s="261">
        <v>3213</v>
      </c>
      <c r="D232" s="354" t="s">
        <v>114</v>
      </c>
      <c r="E232" s="262"/>
      <c r="F232" s="266"/>
      <c r="G232" s="262">
        <v>310</v>
      </c>
      <c r="H232" s="353"/>
    </row>
    <row r="233" spans="2:8" ht="16.5" customHeight="1" x14ac:dyDescent="0.25">
      <c r="B233" s="312"/>
      <c r="C233" s="227">
        <v>322</v>
      </c>
      <c r="D233" s="222" t="s">
        <v>238</v>
      </c>
      <c r="E233" s="229"/>
      <c r="F233" s="267"/>
      <c r="G233" s="229">
        <f>SUM(G234:G238)</f>
        <v>2363.29</v>
      </c>
      <c r="H233" s="353"/>
    </row>
    <row r="234" spans="2:8" s="161" customFormat="1" ht="16.5" customHeight="1" x14ac:dyDescent="0.25">
      <c r="B234" s="311"/>
      <c r="C234" s="274">
        <v>3221</v>
      </c>
      <c r="D234" s="354" t="s">
        <v>115</v>
      </c>
      <c r="E234" s="275"/>
      <c r="F234" s="266"/>
      <c r="G234" s="275">
        <v>1875.84</v>
      </c>
      <c r="H234" s="353"/>
    </row>
    <row r="235" spans="2:8" s="161" customFormat="1" ht="16.5" customHeight="1" x14ac:dyDescent="0.25">
      <c r="B235" s="311"/>
      <c r="C235" s="274">
        <v>3222</v>
      </c>
      <c r="D235" s="354" t="s">
        <v>116</v>
      </c>
      <c r="E235" s="275"/>
      <c r="F235" s="266"/>
      <c r="G235" s="275">
        <v>323.38</v>
      </c>
      <c r="H235" s="353"/>
    </row>
    <row r="236" spans="2:8" s="161" customFormat="1" ht="22.5" customHeight="1" x14ac:dyDescent="0.25">
      <c r="B236" s="311"/>
      <c r="C236" s="274">
        <v>3224</v>
      </c>
      <c r="D236" s="354" t="s">
        <v>118</v>
      </c>
      <c r="E236" s="275"/>
      <c r="F236" s="266"/>
      <c r="G236" s="275">
        <v>26.3</v>
      </c>
      <c r="H236" s="353"/>
    </row>
    <row r="237" spans="2:8" s="161" customFormat="1" ht="16.5" customHeight="1" x14ac:dyDescent="0.25">
      <c r="B237" s="311"/>
      <c r="C237" s="274">
        <v>3225</v>
      </c>
      <c r="D237" s="354" t="s">
        <v>119</v>
      </c>
      <c r="E237" s="275"/>
      <c r="F237" s="266"/>
      <c r="G237" s="275">
        <v>42.77</v>
      </c>
      <c r="H237" s="353"/>
    </row>
    <row r="238" spans="2:8" s="161" customFormat="1" ht="16.5" customHeight="1" x14ac:dyDescent="0.25">
      <c r="B238" s="311"/>
      <c r="C238" s="274">
        <v>3227</v>
      </c>
      <c r="D238" s="354" t="s">
        <v>120</v>
      </c>
      <c r="E238" s="275"/>
      <c r="F238" s="266"/>
      <c r="G238" s="275">
        <v>95</v>
      </c>
      <c r="H238" s="353"/>
    </row>
    <row r="239" spans="2:8" ht="16.5" customHeight="1" x14ac:dyDescent="0.25">
      <c r="B239" s="312"/>
      <c r="C239" s="227">
        <v>323</v>
      </c>
      <c r="D239" s="222" t="s">
        <v>239</v>
      </c>
      <c r="E239" s="229"/>
      <c r="F239" s="267"/>
      <c r="G239" s="229">
        <f>SUM(G240:G246)</f>
        <v>3297.7799999999997</v>
      </c>
      <c r="H239" s="353"/>
    </row>
    <row r="240" spans="2:8" s="161" customFormat="1" ht="16.5" customHeight="1" x14ac:dyDescent="0.25">
      <c r="B240" s="311"/>
      <c r="C240" s="274">
        <v>3231</v>
      </c>
      <c r="D240" s="354" t="s">
        <v>122</v>
      </c>
      <c r="E240" s="275"/>
      <c r="F240" s="266"/>
      <c r="G240" s="275">
        <v>523.01</v>
      </c>
      <c r="H240" s="353"/>
    </row>
    <row r="241" spans="2:8" s="161" customFormat="1" ht="16.5" customHeight="1" x14ac:dyDescent="0.25">
      <c r="B241" s="311"/>
      <c r="C241" s="274">
        <v>3232</v>
      </c>
      <c r="D241" s="354" t="s">
        <v>123</v>
      </c>
      <c r="E241" s="275"/>
      <c r="F241" s="266"/>
      <c r="G241" s="275">
        <v>3.24</v>
      </c>
      <c r="H241" s="353"/>
    </row>
    <row r="242" spans="2:8" s="161" customFormat="1" ht="16.5" customHeight="1" x14ac:dyDescent="0.25">
      <c r="B242" s="311"/>
      <c r="C242" s="274">
        <v>3233</v>
      </c>
      <c r="D242" s="354" t="s">
        <v>124</v>
      </c>
      <c r="E242" s="275"/>
      <c r="F242" s="266"/>
      <c r="G242" s="275">
        <v>840.1</v>
      </c>
      <c r="H242" s="353"/>
    </row>
    <row r="243" spans="2:8" s="161" customFormat="1" ht="16.5" customHeight="1" x14ac:dyDescent="0.25">
      <c r="B243" s="311"/>
      <c r="C243" s="274">
        <v>3234</v>
      </c>
      <c r="D243" s="354" t="s">
        <v>125</v>
      </c>
      <c r="E243" s="275"/>
      <c r="F243" s="266"/>
      <c r="G243" s="275">
        <v>761.98</v>
      </c>
      <c r="H243" s="353"/>
    </row>
    <row r="244" spans="2:8" s="161" customFormat="1" ht="16.5" customHeight="1" x14ac:dyDescent="0.25">
      <c r="B244" s="311"/>
      <c r="C244" s="274">
        <v>3235</v>
      </c>
      <c r="D244" s="354" t="s">
        <v>126</v>
      </c>
      <c r="E244" s="275"/>
      <c r="F244" s="266"/>
      <c r="G244" s="275">
        <v>43.1</v>
      </c>
      <c r="H244" s="353"/>
    </row>
    <row r="245" spans="2:8" s="161" customFormat="1" ht="16.5" customHeight="1" x14ac:dyDescent="0.25">
      <c r="B245" s="311"/>
      <c r="C245" s="274">
        <v>3237</v>
      </c>
      <c r="D245" s="354" t="s">
        <v>128</v>
      </c>
      <c r="E245" s="275"/>
      <c r="F245" s="266"/>
      <c r="G245" s="275">
        <v>984.21</v>
      </c>
      <c r="H245" s="353"/>
    </row>
    <row r="246" spans="2:8" s="161" customFormat="1" ht="16.5" customHeight="1" x14ac:dyDescent="0.25">
      <c r="B246" s="311"/>
      <c r="C246" s="274">
        <v>3238</v>
      </c>
      <c r="D246" s="354" t="s">
        <v>129</v>
      </c>
      <c r="E246" s="275"/>
      <c r="F246" s="266"/>
      <c r="G246" s="275">
        <v>142.13999999999999</v>
      </c>
      <c r="H246" s="353"/>
    </row>
    <row r="247" spans="2:8" s="69" customFormat="1" ht="16.5" customHeight="1" x14ac:dyDescent="0.25">
      <c r="B247" s="312"/>
      <c r="C247" s="227">
        <v>329</v>
      </c>
      <c r="D247" s="373" t="s">
        <v>320</v>
      </c>
      <c r="E247" s="229"/>
      <c r="F247" s="267"/>
      <c r="G247" s="229">
        <f>SUM(G248:G249)</f>
        <v>225.01999999999998</v>
      </c>
      <c r="H247" s="353"/>
    </row>
    <row r="248" spans="2:8" s="161" customFormat="1" ht="16.5" customHeight="1" x14ac:dyDescent="0.25">
      <c r="B248" s="311"/>
      <c r="C248" s="274">
        <v>3294</v>
      </c>
      <c r="D248" s="354" t="s">
        <v>132</v>
      </c>
      <c r="E248" s="275"/>
      <c r="F248" s="266"/>
      <c r="G248" s="275">
        <v>64.7</v>
      </c>
      <c r="H248" s="353"/>
    </row>
    <row r="249" spans="2:8" s="161" customFormat="1" ht="16.5" customHeight="1" x14ac:dyDescent="0.25">
      <c r="B249" s="311"/>
      <c r="C249" s="274">
        <v>3299</v>
      </c>
      <c r="D249" s="354" t="s">
        <v>134</v>
      </c>
      <c r="E249" s="275"/>
      <c r="F249" s="266"/>
      <c r="G249" s="275">
        <v>160.32</v>
      </c>
      <c r="H249" s="353"/>
    </row>
    <row r="250" spans="2:8" s="69" customFormat="1" ht="16.5" customHeight="1" x14ac:dyDescent="0.25">
      <c r="B250" s="312"/>
      <c r="C250" s="227">
        <v>34</v>
      </c>
      <c r="D250" s="373" t="s">
        <v>241</v>
      </c>
      <c r="E250" s="229">
        <f>SUM(E251)</f>
        <v>0</v>
      </c>
      <c r="F250" s="267"/>
      <c r="G250" s="229">
        <f>SUM(G251)</f>
        <v>179.98</v>
      </c>
      <c r="H250" s="353">
        <v>0</v>
      </c>
    </row>
    <row r="251" spans="2:8" s="69" customFormat="1" ht="16.5" customHeight="1" x14ac:dyDescent="0.25">
      <c r="B251" s="312"/>
      <c r="C251" s="227">
        <v>343</v>
      </c>
      <c r="D251" s="373" t="s">
        <v>321</v>
      </c>
      <c r="E251" s="229"/>
      <c r="F251" s="267"/>
      <c r="G251" s="229">
        <f>SUM(G252)</f>
        <v>179.98</v>
      </c>
      <c r="H251" s="353"/>
    </row>
    <row r="252" spans="2:8" s="161" customFormat="1" ht="16.5" customHeight="1" x14ac:dyDescent="0.25">
      <c r="B252" s="311"/>
      <c r="C252" s="274">
        <v>3431</v>
      </c>
      <c r="D252" s="354" t="s">
        <v>137</v>
      </c>
      <c r="E252" s="275"/>
      <c r="F252" s="266"/>
      <c r="G252" s="275">
        <v>179.98</v>
      </c>
      <c r="H252" s="353"/>
    </row>
    <row r="253" spans="2:8" ht="16.5" customHeight="1" x14ac:dyDescent="0.25">
      <c r="B253" s="312"/>
      <c r="C253" s="227">
        <v>37</v>
      </c>
      <c r="D253" s="228" t="s">
        <v>284</v>
      </c>
      <c r="E253" s="229">
        <f>SUM(E254)</f>
        <v>0</v>
      </c>
      <c r="F253" s="267"/>
      <c r="G253" s="229">
        <f>SUM(G254)</f>
        <v>0</v>
      </c>
      <c r="H253" s="353">
        <v>0</v>
      </c>
    </row>
    <row r="254" spans="2:8" ht="16.5" customHeight="1" x14ac:dyDescent="0.25">
      <c r="B254" s="312"/>
      <c r="C254" s="227">
        <v>372</v>
      </c>
      <c r="D254" s="228" t="s">
        <v>284</v>
      </c>
      <c r="E254" s="229"/>
      <c r="F254" s="267"/>
      <c r="G254" s="229">
        <v>0</v>
      </c>
      <c r="H254" s="353"/>
    </row>
    <row r="255" spans="2:8" ht="16.5" customHeight="1" x14ac:dyDescent="0.25">
      <c r="B255" s="312">
        <v>4</v>
      </c>
      <c r="C255" s="227"/>
      <c r="D255" s="228"/>
      <c r="E255" s="229"/>
      <c r="F255" s="267"/>
      <c r="G255" s="229">
        <f>SUM(G256)</f>
        <v>5</v>
      </c>
      <c r="H255" s="353"/>
    </row>
    <row r="256" spans="2:8" ht="16.5" customHeight="1" x14ac:dyDescent="0.25">
      <c r="B256" s="312"/>
      <c r="C256" s="227">
        <v>42</v>
      </c>
      <c r="D256" s="228" t="s">
        <v>249</v>
      </c>
      <c r="E256" s="229">
        <f>SUM(E257)</f>
        <v>0</v>
      </c>
      <c r="F256" s="267"/>
      <c r="G256" s="229">
        <f>SUM(G257)</f>
        <v>5</v>
      </c>
      <c r="H256" s="353">
        <v>0</v>
      </c>
    </row>
    <row r="257" spans="2:8" ht="16.5" customHeight="1" x14ac:dyDescent="0.25">
      <c r="B257" s="312"/>
      <c r="C257" s="227">
        <v>422</v>
      </c>
      <c r="D257" s="228" t="s">
        <v>249</v>
      </c>
      <c r="E257" s="229"/>
      <c r="F257" s="267"/>
      <c r="G257" s="241">
        <f>SUM(G258)</f>
        <v>5</v>
      </c>
      <c r="H257" s="353"/>
    </row>
    <row r="258" spans="2:8" s="161" customFormat="1" ht="16.5" customHeight="1" x14ac:dyDescent="0.25">
      <c r="B258" s="311"/>
      <c r="C258" s="274">
        <v>4225</v>
      </c>
      <c r="D258" s="356" t="s">
        <v>197</v>
      </c>
      <c r="E258" s="275"/>
      <c r="F258" s="266"/>
      <c r="G258" s="280">
        <v>5</v>
      </c>
      <c r="H258" s="353"/>
    </row>
    <row r="259" spans="2:8" ht="24" customHeight="1" x14ac:dyDescent="0.25">
      <c r="B259" s="307" t="s">
        <v>233</v>
      </c>
      <c r="C259" s="216" t="s">
        <v>288</v>
      </c>
      <c r="D259" s="223" t="s">
        <v>289</v>
      </c>
      <c r="E259" s="217">
        <v>473.1</v>
      </c>
      <c r="F259" s="267"/>
      <c r="G259" s="242">
        <f>SUM(G260)</f>
        <v>225.95</v>
      </c>
      <c r="H259" s="351">
        <f t="shared" si="41"/>
        <v>47.759458888184312</v>
      </c>
    </row>
    <row r="260" spans="2:8" ht="18.75" customHeight="1" x14ac:dyDescent="0.25">
      <c r="B260" s="308" t="s">
        <v>234</v>
      </c>
      <c r="C260" s="218">
        <v>53080</v>
      </c>
      <c r="D260" s="224" t="s">
        <v>290</v>
      </c>
      <c r="E260" s="219">
        <f t="shared" ref="E260" si="47">SUM(E262)</f>
        <v>473.1</v>
      </c>
      <c r="F260" s="267"/>
      <c r="G260" s="243">
        <f>SUM(G261)</f>
        <v>225.95</v>
      </c>
      <c r="H260" s="352">
        <f t="shared" si="41"/>
        <v>47.759458888184312</v>
      </c>
    </row>
    <row r="261" spans="2:8" ht="16.5" customHeight="1" x14ac:dyDescent="0.25">
      <c r="B261" s="309">
        <v>3</v>
      </c>
      <c r="C261" s="220"/>
      <c r="D261" s="222"/>
      <c r="E261" s="221"/>
      <c r="F261" s="267"/>
      <c r="G261" s="244">
        <f>SUM(G262)</f>
        <v>225.95</v>
      </c>
      <c r="H261" s="353"/>
    </row>
    <row r="262" spans="2:8" ht="16.5" customHeight="1" x14ac:dyDescent="0.25">
      <c r="B262" s="309"/>
      <c r="C262" s="220">
        <v>32</v>
      </c>
      <c r="D262" s="222" t="s">
        <v>236</v>
      </c>
      <c r="E262" s="221">
        <v>473.1</v>
      </c>
      <c r="F262" s="267"/>
      <c r="G262" s="244">
        <f>SUM(G263+G264)</f>
        <v>225.95</v>
      </c>
      <c r="H262" s="353">
        <f t="shared" si="41"/>
        <v>47.759458888184312</v>
      </c>
    </row>
    <row r="263" spans="2:8" ht="16.5" customHeight="1" x14ac:dyDescent="0.25">
      <c r="B263" s="309"/>
      <c r="C263" s="220">
        <v>322</v>
      </c>
      <c r="D263" s="222" t="s">
        <v>291</v>
      </c>
      <c r="E263" s="221"/>
      <c r="F263" s="267"/>
      <c r="G263" s="244">
        <v>0</v>
      </c>
      <c r="H263" s="353"/>
    </row>
    <row r="264" spans="2:8" ht="16.5" customHeight="1" x14ac:dyDescent="0.25">
      <c r="B264" s="309"/>
      <c r="C264" s="220">
        <v>323</v>
      </c>
      <c r="D264" s="222" t="s">
        <v>239</v>
      </c>
      <c r="E264" s="221"/>
      <c r="F264" s="267"/>
      <c r="G264" s="244">
        <f>SUM(G265:G266)</f>
        <v>225.95</v>
      </c>
      <c r="H264" s="353"/>
    </row>
    <row r="265" spans="2:8" ht="16.5" customHeight="1" x14ac:dyDescent="0.25">
      <c r="B265" s="309"/>
      <c r="C265" s="261">
        <v>3231</v>
      </c>
      <c r="D265" s="354" t="s">
        <v>122</v>
      </c>
      <c r="E265" s="221"/>
      <c r="F265" s="267"/>
      <c r="G265" s="281">
        <v>90</v>
      </c>
      <c r="H265" s="353"/>
    </row>
    <row r="266" spans="2:8" s="161" customFormat="1" ht="16.5" customHeight="1" x14ac:dyDescent="0.25">
      <c r="B266" s="310"/>
      <c r="C266" s="261">
        <v>3235</v>
      </c>
      <c r="D266" s="354" t="s">
        <v>126</v>
      </c>
      <c r="E266" s="262"/>
      <c r="F266" s="266"/>
      <c r="G266" s="281">
        <v>135.94999999999999</v>
      </c>
      <c r="H266" s="353"/>
    </row>
    <row r="267" spans="2:8" ht="23.25" customHeight="1" x14ac:dyDescent="0.25">
      <c r="B267" s="307" t="s">
        <v>233</v>
      </c>
      <c r="C267" s="216" t="s">
        <v>292</v>
      </c>
      <c r="D267" s="223" t="s">
        <v>293</v>
      </c>
      <c r="E267" s="217">
        <f>SUM(E268+E280)</f>
        <v>1327.23</v>
      </c>
      <c r="F267" s="267"/>
      <c r="G267" s="242">
        <f>SUM(G268+G280)</f>
        <v>1161.33</v>
      </c>
      <c r="H267" s="351">
        <f t="shared" si="41"/>
        <v>87.500282543342138</v>
      </c>
    </row>
    <row r="268" spans="2:8" x14ac:dyDescent="0.25">
      <c r="B268" s="308" t="s">
        <v>234</v>
      </c>
      <c r="C268" s="218">
        <v>11001</v>
      </c>
      <c r="D268" s="224" t="s">
        <v>283</v>
      </c>
      <c r="E268" s="219">
        <f t="shared" ref="E268" si="48">SUM(E270)</f>
        <v>1327.23</v>
      </c>
      <c r="F268" s="267"/>
      <c r="G268" s="243">
        <f t="shared" ref="G268" si="49">SUM(G270)</f>
        <v>1161.33</v>
      </c>
      <c r="H268" s="352">
        <f t="shared" si="41"/>
        <v>87.500282543342138</v>
      </c>
    </row>
    <row r="269" spans="2:8" ht="16.5" customHeight="1" x14ac:dyDescent="0.25">
      <c r="B269" s="309">
        <v>3</v>
      </c>
      <c r="C269" s="220"/>
      <c r="D269" s="222"/>
      <c r="E269" s="221"/>
      <c r="F269" s="267"/>
      <c r="G269" s="244">
        <f>SUM(G270)</f>
        <v>1161.33</v>
      </c>
      <c r="H269" s="353"/>
    </row>
    <row r="270" spans="2:8" ht="16.5" customHeight="1" x14ac:dyDescent="0.25">
      <c r="B270" s="309"/>
      <c r="C270" s="220">
        <v>32</v>
      </c>
      <c r="D270" s="222" t="s">
        <v>236</v>
      </c>
      <c r="E270" s="221">
        <v>1327.23</v>
      </c>
      <c r="F270" s="267"/>
      <c r="G270" s="244">
        <f>SUM(G271+G272+G274+G277+G278)</f>
        <v>1161.33</v>
      </c>
      <c r="H270" s="353">
        <f t="shared" si="41"/>
        <v>87.500282543342138</v>
      </c>
    </row>
    <row r="271" spans="2:8" ht="16.5" customHeight="1" x14ac:dyDescent="0.25">
      <c r="B271" s="309"/>
      <c r="C271" s="220">
        <v>321</v>
      </c>
      <c r="D271" s="222" t="s">
        <v>237</v>
      </c>
      <c r="E271" s="221">
        <v>0</v>
      </c>
      <c r="F271" s="267"/>
      <c r="G271" s="244">
        <v>0</v>
      </c>
      <c r="H271" s="353"/>
    </row>
    <row r="272" spans="2:8" ht="16.5" customHeight="1" x14ac:dyDescent="0.25">
      <c r="B272" s="309"/>
      <c r="C272" s="220">
        <v>322</v>
      </c>
      <c r="D272" s="222" t="s">
        <v>291</v>
      </c>
      <c r="E272" s="221"/>
      <c r="F272" s="267"/>
      <c r="G272" s="244">
        <f>SUM(G273)</f>
        <v>101.58</v>
      </c>
      <c r="H272" s="353"/>
    </row>
    <row r="273" spans="2:8" s="161" customFormat="1" ht="16.5" customHeight="1" x14ac:dyDescent="0.25">
      <c r="B273" s="310"/>
      <c r="C273" s="261">
        <v>3221</v>
      </c>
      <c r="D273" s="354" t="s">
        <v>115</v>
      </c>
      <c r="E273" s="262"/>
      <c r="F273" s="266"/>
      <c r="G273" s="281">
        <v>101.58</v>
      </c>
      <c r="H273" s="353"/>
    </row>
    <row r="274" spans="2:8" ht="16.5" customHeight="1" x14ac:dyDescent="0.25">
      <c r="B274" s="309"/>
      <c r="C274" s="220">
        <v>323</v>
      </c>
      <c r="D274" s="222" t="s">
        <v>239</v>
      </c>
      <c r="E274" s="221"/>
      <c r="F274" s="267"/>
      <c r="G274" s="244">
        <f>SUM(G275:G276)</f>
        <v>1003.4</v>
      </c>
      <c r="H274" s="353"/>
    </row>
    <row r="275" spans="2:8" s="161" customFormat="1" ht="16.5" customHeight="1" x14ac:dyDescent="0.25">
      <c r="B275" s="310"/>
      <c r="C275" s="261">
        <v>3231</v>
      </c>
      <c r="D275" s="354" t="s">
        <v>122</v>
      </c>
      <c r="E275" s="262"/>
      <c r="F275" s="266"/>
      <c r="G275" s="281">
        <v>690.9</v>
      </c>
      <c r="H275" s="353"/>
    </row>
    <row r="276" spans="2:8" s="161" customFormat="1" ht="16.5" customHeight="1" x14ac:dyDescent="0.25">
      <c r="B276" s="310"/>
      <c r="C276" s="261">
        <v>3233</v>
      </c>
      <c r="D276" s="354" t="s">
        <v>124</v>
      </c>
      <c r="E276" s="262"/>
      <c r="F276" s="266"/>
      <c r="G276" s="281">
        <v>312.5</v>
      </c>
      <c r="H276" s="353"/>
    </row>
    <row r="277" spans="2:8" ht="16.5" customHeight="1" x14ac:dyDescent="0.25">
      <c r="B277" s="309"/>
      <c r="C277" s="220">
        <v>324</v>
      </c>
      <c r="D277" s="222" t="s">
        <v>256</v>
      </c>
      <c r="E277" s="221">
        <v>0</v>
      </c>
      <c r="F277" s="267"/>
      <c r="G277" s="244">
        <v>0</v>
      </c>
      <c r="H277" s="353"/>
    </row>
    <row r="278" spans="2:8" ht="16.5" customHeight="1" x14ac:dyDescent="0.25">
      <c r="B278" s="309"/>
      <c r="C278" s="220">
        <v>329</v>
      </c>
      <c r="D278" s="222" t="s">
        <v>240</v>
      </c>
      <c r="E278" s="221"/>
      <c r="F278" s="267"/>
      <c r="G278" s="244">
        <f>SUM(G279)</f>
        <v>56.35</v>
      </c>
      <c r="H278" s="353"/>
    </row>
    <row r="279" spans="2:8" s="161" customFormat="1" ht="16.5" customHeight="1" x14ac:dyDescent="0.25">
      <c r="B279" s="310"/>
      <c r="C279" s="261">
        <v>3299</v>
      </c>
      <c r="D279" s="354" t="s">
        <v>134</v>
      </c>
      <c r="E279" s="262"/>
      <c r="F279" s="266"/>
      <c r="G279" s="281">
        <v>56.35</v>
      </c>
      <c r="H279" s="353"/>
    </row>
    <row r="280" spans="2:8" x14ac:dyDescent="0.25">
      <c r="B280" s="308" t="s">
        <v>234</v>
      </c>
      <c r="C280" s="218">
        <v>55042</v>
      </c>
      <c r="D280" s="224" t="s">
        <v>271</v>
      </c>
      <c r="E280" s="219">
        <f t="shared" ref="E280" si="50">SUM(E282)</f>
        <v>0</v>
      </c>
      <c r="F280" s="267"/>
      <c r="G280" s="243">
        <f t="shared" ref="G280" si="51">SUM(G282)</f>
        <v>0</v>
      </c>
      <c r="H280" s="352"/>
    </row>
    <row r="281" spans="2:8" ht="16.5" customHeight="1" x14ac:dyDescent="0.25">
      <c r="B281" s="309">
        <v>3</v>
      </c>
      <c r="C281" s="220"/>
      <c r="D281" s="222"/>
      <c r="E281" s="221"/>
      <c r="F281" s="267"/>
      <c r="G281" s="244"/>
      <c r="H281" s="353"/>
    </row>
    <row r="282" spans="2:8" ht="16.5" customHeight="1" x14ac:dyDescent="0.25">
      <c r="B282" s="309"/>
      <c r="C282" s="220">
        <v>32</v>
      </c>
      <c r="D282" s="222" t="s">
        <v>236</v>
      </c>
      <c r="E282" s="221">
        <f>SUM(E283:E284)</f>
        <v>0</v>
      </c>
      <c r="F282" s="267"/>
      <c r="G282" s="244">
        <f>SUM(G283:G284)</f>
        <v>0</v>
      </c>
      <c r="H282" s="353"/>
    </row>
    <row r="283" spans="2:8" ht="16.5" customHeight="1" x14ac:dyDescent="0.25">
      <c r="B283" s="321"/>
      <c r="C283" s="245">
        <v>321</v>
      </c>
      <c r="D283" s="222" t="s">
        <v>237</v>
      </c>
      <c r="E283" s="334">
        <v>0</v>
      </c>
      <c r="F283" s="270"/>
      <c r="G283" s="246">
        <v>0</v>
      </c>
      <c r="H283" s="353"/>
    </row>
    <row r="284" spans="2:8" ht="16.5" customHeight="1" x14ac:dyDescent="0.25">
      <c r="B284" s="321"/>
      <c r="C284" s="245">
        <v>323</v>
      </c>
      <c r="D284" s="222" t="s">
        <v>239</v>
      </c>
      <c r="E284" s="334">
        <v>0</v>
      </c>
      <c r="F284" s="270"/>
      <c r="G284" s="246">
        <v>0</v>
      </c>
      <c r="H284" s="353"/>
    </row>
    <row r="285" spans="2:8" x14ac:dyDescent="0.25">
      <c r="B285" s="316">
        <v>2302</v>
      </c>
      <c r="C285" s="236" t="s">
        <v>231</v>
      </c>
      <c r="D285" s="237" t="s">
        <v>261</v>
      </c>
      <c r="E285" s="335">
        <f>SUM(E286+E291)</f>
        <v>518.54</v>
      </c>
      <c r="F285" s="270"/>
      <c r="G285" s="247">
        <f>SUM(G286+G291)</f>
        <v>218.54</v>
      </c>
      <c r="H285" s="370">
        <f t="shared" ref="H285:H335" si="52">SUM(G285/E285)*100</f>
        <v>42.145253982335021</v>
      </c>
    </row>
    <row r="286" spans="2:8" ht="22.5" customHeight="1" x14ac:dyDescent="0.25">
      <c r="B286" s="307" t="s">
        <v>233</v>
      </c>
      <c r="C286" s="216" t="s">
        <v>294</v>
      </c>
      <c r="D286" s="223" t="s">
        <v>295</v>
      </c>
      <c r="E286" s="217">
        <f t="shared" ref="E286:G286" si="53">E287</f>
        <v>300</v>
      </c>
      <c r="F286" s="267"/>
      <c r="G286" s="242">
        <f t="shared" si="53"/>
        <v>0</v>
      </c>
      <c r="H286" s="351">
        <f t="shared" si="52"/>
        <v>0</v>
      </c>
    </row>
    <row r="287" spans="2:8" x14ac:dyDescent="0.25">
      <c r="B287" s="308" t="s">
        <v>234</v>
      </c>
      <c r="C287" s="218">
        <v>53082</v>
      </c>
      <c r="D287" s="224" t="s">
        <v>296</v>
      </c>
      <c r="E287" s="219">
        <f t="shared" ref="E287" si="54">SUM(E289)</f>
        <v>300</v>
      </c>
      <c r="F287" s="267"/>
      <c r="G287" s="243">
        <f t="shared" ref="G287" si="55">SUM(G289)</f>
        <v>0</v>
      </c>
      <c r="H287" s="352">
        <f t="shared" si="52"/>
        <v>0</v>
      </c>
    </row>
    <row r="288" spans="2:8" ht="16.5" customHeight="1" x14ac:dyDescent="0.25">
      <c r="B288" s="318">
        <v>4</v>
      </c>
      <c r="C288" s="230"/>
      <c r="D288" s="231"/>
      <c r="E288" s="229"/>
      <c r="F288" s="267"/>
      <c r="G288" s="241"/>
      <c r="H288" s="353"/>
    </row>
    <row r="289" spans="2:8" ht="16.5" customHeight="1" x14ac:dyDescent="0.25">
      <c r="B289" s="311"/>
      <c r="C289" s="227">
        <v>42</v>
      </c>
      <c r="D289" s="228" t="s">
        <v>250</v>
      </c>
      <c r="E289" s="229">
        <v>300</v>
      </c>
      <c r="F289" s="267"/>
      <c r="G289" s="241">
        <f>SUM(G290)</f>
        <v>0</v>
      </c>
      <c r="H289" s="353">
        <f t="shared" si="52"/>
        <v>0</v>
      </c>
    </row>
    <row r="290" spans="2:8" ht="16.5" customHeight="1" x14ac:dyDescent="0.25">
      <c r="B290" s="322"/>
      <c r="C290" s="248">
        <v>424</v>
      </c>
      <c r="D290" s="228" t="s">
        <v>250</v>
      </c>
      <c r="E290" s="336"/>
      <c r="F290" s="270"/>
      <c r="G290" s="249">
        <v>0</v>
      </c>
      <c r="H290" s="353"/>
    </row>
    <row r="291" spans="2:8" ht="21.75" customHeight="1" x14ac:dyDescent="0.25">
      <c r="B291" s="307" t="s">
        <v>233</v>
      </c>
      <c r="C291" s="216" t="s">
        <v>297</v>
      </c>
      <c r="D291" s="223" t="s">
        <v>298</v>
      </c>
      <c r="E291" s="217">
        <f t="shared" ref="E291:G291" si="56">E292</f>
        <v>218.54</v>
      </c>
      <c r="F291" s="267"/>
      <c r="G291" s="242">
        <f t="shared" si="56"/>
        <v>218.54</v>
      </c>
      <c r="H291" s="351">
        <f t="shared" si="52"/>
        <v>100</v>
      </c>
    </row>
    <row r="292" spans="2:8" x14ac:dyDescent="0.25">
      <c r="B292" s="308" t="s">
        <v>234</v>
      </c>
      <c r="C292" s="218">
        <v>53102</v>
      </c>
      <c r="D292" s="224" t="s">
        <v>299</v>
      </c>
      <c r="E292" s="219">
        <f t="shared" ref="E292" si="57">SUM(E294)</f>
        <v>218.54</v>
      </c>
      <c r="F292" s="267"/>
      <c r="G292" s="243">
        <f t="shared" ref="G292" si="58">SUM(G294)</f>
        <v>218.54</v>
      </c>
      <c r="H292" s="352">
        <f t="shared" si="52"/>
        <v>100</v>
      </c>
    </row>
    <row r="293" spans="2:8" ht="16.5" customHeight="1" x14ac:dyDescent="0.25">
      <c r="B293" s="318">
        <v>3</v>
      </c>
      <c r="C293" s="230"/>
      <c r="D293" s="231"/>
      <c r="E293" s="229"/>
      <c r="F293" s="267"/>
      <c r="G293" s="241"/>
      <c r="H293" s="353"/>
    </row>
    <row r="294" spans="2:8" ht="16.5" customHeight="1" x14ac:dyDescent="0.25">
      <c r="B294" s="311"/>
      <c r="C294" s="227">
        <v>38</v>
      </c>
      <c r="D294" s="228" t="s">
        <v>300</v>
      </c>
      <c r="E294" s="229">
        <v>218.54</v>
      </c>
      <c r="F294" s="267"/>
      <c r="G294" s="241">
        <f>SUM(G295)</f>
        <v>218.54</v>
      </c>
      <c r="H294" s="353">
        <f t="shared" si="52"/>
        <v>100</v>
      </c>
    </row>
    <row r="295" spans="2:8" ht="16.5" customHeight="1" x14ac:dyDescent="0.25">
      <c r="B295" s="322"/>
      <c r="C295" s="248">
        <v>381</v>
      </c>
      <c r="D295" s="228" t="s">
        <v>300</v>
      </c>
      <c r="E295" s="336"/>
      <c r="F295" s="270"/>
      <c r="G295" s="249">
        <v>218.54</v>
      </c>
      <c r="H295" s="353"/>
    </row>
    <row r="296" spans="2:8" s="161" customFormat="1" ht="16.5" customHeight="1" x14ac:dyDescent="0.25">
      <c r="B296" s="322"/>
      <c r="C296" s="282">
        <v>3812</v>
      </c>
      <c r="D296" s="354" t="s">
        <v>204</v>
      </c>
      <c r="E296" s="337"/>
      <c r="F296" s="284"/>
      <c r="G296" s="283">
        <v>218.54</v>
      </c>
      <c r="H296" s="353"/>
    </row>
    <row r="297" spans="2:8" x14ac:dyDescent="0.25">
      <c r="B297" s="316">
        <v>2402</v>
      </c>
      <c r="C297" s="236" t="s">
        <v>231</v>
      </c>
      <c r="D297" s="237" t="s">
        <v>301</v>
      </c>
      <c r="E297" s="335">
        <f t="shared" ref="E297:G297" si="59">SUM(E298)</f>
        <v>7275.6</v>
      </c>
      <c r="F297" s="270"/>
      <c r="G297" s="247">
        <f t="shared" si="59"/>
        <v>8069.3</v>
      </c>
      <c r="H297" s="370">
        <f t="shared" si="52"/>
        <v>110.90906591896201</v>
      </c>
    </row>
    <row r="298" spans="2:8" ht="21.75" customHeight="1" x14ac:dyDescent="0.25">
      <c r="B298" s="307" t="s">
        <v>233</v>
      </c>
      <c r="C298" s="216" t="s">
        <v>302</v>
      </c>
      <c r="D298" s="223" t="s">
        <v>303</v>
      </c>
      <c r="E298" s="217">
        <f t="shared" ref="E298:G298" si="60">E299</f>
        <v>7275.6</v>
      </c>
      <c r="F298" s="267"/>
      <c r="G298" s="242">
        <f t="shared" si="60"/>
        <v>8069.3</v>
      </c>
      <c r="H298" s="351">
        <f t="shared" si="52"/>
        <v>110.90906591896201</v>
      </c>
    </row>
    <row r="299" spans="2:8" x14ac:dyDescent="0.25">
      <c r="B299" s="308" t="s">
        <v>234</v>
      </c>
      <c r="C299" s="218">
        <v>48007</v>
      </c>
      <c r="D299" s="224" t="s">
        <v>304</v>
      </c>
      <c r="E299" s="219">
        <f t="shared" ref="E299" si="61">SUM(E301)</f>
        <v>7275.6</v>
      </c>
      <c r="F299" s="267"/>
      <c r="G299" s="243">
        <f t="shared" ref="G299" si="62">SUM(G301)</f>
        <v>8069.3</v>
      </c>
      <c r="H299" s="352">
        <f t="shared" si="52"/>
        <v>110.90906591896201</v>
      </c>
    </row>
    <row r="300" spans="2:8" ht="16.5" customHeight="1" x14ac:dyDescent="0.25">
      <c r="B300" s="323">
        <v>3</v>
      </c>
      <c r="C300" s="230"/>
      <c r="D300" s="231"/>
      <c r="E300" s="338"/>
      <c r="F300" s="270"/>
      <c r="G300" s="250">
        <f>SUM(G301)</f>
        <v>8069.3</v>
      </c>
      <c r="H300" s="353"/>
    </row>
    <row r="301" spans="2:8" ht="16.5" customHeight="1" x14ac:dyDescent="0.25">
      <c r="B301" s="322"/>
      <c r="C301" s="248">
        <v>32</v>
      </c>
      <c r="D301" s="231" t="s">
        <v>322</v>
      </c>
      <c r="E301" s="229">
        <v>7275.6</v>
      </c>
      <c r="F301" s="267"/>
      <c r="G301" s="241">
        <f>SUM(G302)</f>
        <v>8069.3</v>
      </c>
      <c r="H301" s="353">
        <f t="shared" si="52"/>
        <v>110.90906591896201</v>
      </c>
    </row>
    <row r="302" spans="2:8" ht="16.5" customHeight="1" x14ac:dyDescent="0.25">
      <c r="B302" s="322"/>
      <c r="C302" s="248">
        <v>323</v>
      </c>
      <c r="D302" s="231" t="s">
        <v>322</v>
      </c>
      <c r="E302" s="229"/>
      <c r="F302" s="267"/>
      <c r="G302" s="241">
        <f>SUM(G303:G306)</f>
        <v>8069.3</v>
      </c>
      <c r="H302" s="353"/>
    </row>
    <row r="303" spans="2:8" s="161" customFormat="1" ht="16.5" customHeight="1" x14ac:dyDescent="0.25">
      <c r="B303" s="322"/>
      <c r="C303" s="282">
        <v>3232</v>
      </c>
      <c r="D303" s="354" t="s">
        <v>123</v>
      </c>
      <c r="E303" s="337"/>
      <c r="F303" s="284"/>
      <c r="G303" s="283">
        <v>3997.33</v>
      </c>
      <c r="H303" s="353"/>
    </row>
    <row r="304" spans="2:8" s="161" customFormat="1" ht="16.5" customHeight="1" x14ac:dyDescent="0.25">
      <c r="B304" s="322"/>
      <c r="C304" s="282">
        <v>3234</v>
      </c>
      <c r="D304" s="354" t="s">
        <v>125</v>
      </c>
      <c r="E304" s="337"/>
      <c r="F304" s="284"/>
      <c r="G304" s="283">
        <v>1596.97</v>
      </c>
      <c r="H304" s="353"/>
    </row>
    <row r="305" spans="2:8" s="161" customFormat="1" ht="16.5" customHeight="1" x14ac:dyDescent="0.25">
      <c r="B305" s="322"/>
      <c r="C305" s="282">
        <v>3237</v>
      </c>
      <c r="D305" s="354" t="s">
        <v>128</v>
      </c>
      <c r="E305" s="337"/>
      <c r="F305" s="284"/>
      <c r="G305" s="283">
        <v>550</v>
      </c>
      <c r="H305" s="353"/>
    </row>
    <row r="306" spans="2:8" s="161" customFormat="1" ht="16.5" customHeight="1" x14ac:dyDescent="0.25">
      <c r="B306" s="322"/>
      <c r="C306" s="282">
        <v>3239</v>
      </c>
      <c r="D306" s="354" t="s">
        <v>130</v>
      </c>
      <c r="E306" s="337"/>
      <c r="F306" s="284"/>
      <c r="G306" s="283">
        <v>1925</v>
      </c>
      <c r="H306" s="353"/>
    </row>
    <row r="307" spans="2:8" x14ac:dyDescent="0.25">
      <c r="B307" s="316">
        <v>2404</v>
      </c>
      <c r="C307" s="236" t="s">
        <v>231</v>
      </c>
      <c r="D307" s="237" t="s">
        <v>305</v>
      </c>
      <c r="E307" s="335">
        <f>SUM(E308)</f>
        <v>1481.65</v>
      </c>
      <c r="F307" s="270"/>
      <c r="G307" s="247">
        <f>SUM(G308)</f>
        <v>0</v>
      </c>
      <c r="H307" s="370">
        <f t="shared" si="52"/>
        <v>0</v>
      </c>
    </row>
    <row r="308" spans="2:8" ht="21" customHeight="1" x14ac:dyDescent="0.25">
      <c r="B308" s="307" t="s">
        <v>233</v>
      </c>
      <c r="C308" s="216" t="s">
        <v>306</v>
      </c>
      <c r="D308" s="223" t="s">
        <v>307</v>
      </c>
      <c r="E308" s="217">
        <f t="shared" ref="E308:G308" si="63">E309</f>
        <v>1481.65</v>
      </c>
      <c r="F308" s="267"/>
      <c r="G308" s="242">
        <f t="shared" si="63"/>
        <v>0</v>
      </c>
      <c r="H308" s="351">
        <f t="shared" si="52"/>
        <v>0</v>
      </c>
    </row>
    <row r="309" spans="2:8" x14ac:dyDescent="0.25">
      <c r="B309" s="308" t="s">
        <v>234</v>
      </c>
      <c r="C309" s="218">
        <v>48011</v>
      </c>
      <c r="D309" s="224" t="s">
        <v>308</v>
      </c>
      <c r="E309" s="219">
        <f t="shared" ref="E309" si="64">SUM(E311)</f>
        <v>1481.65</v>
      </c>
      <c r="F309" s="267"/>
      <c r="G309" s="243">
        <f t="shared" ref="G309" si="65">SUM(G311)</f>
        <v>0</v>
      </c>
      <c r="H309" s="352">
        <f t="shared" si="52"/>
        <v>0</v>
      </c>
    </row>
    <row r="310" spans="2:8" ht="16.5" customHeight="1" x14ac:dyDescent="0.25">
      <c r="B310" s="323">
        <v>4</v>
      </c>
      <c r="C310" s="230"/>
      <c r="D310" s="231"/>
      <c r="E310" s="338"/>
      <c r="F310" s="270"/>
      <c r="G310" s="250"/>
      <c r="H310" s="353"/>
    </row>
    <row r="311" spans="2:8" ht="16.5" customHeight="1" x14ac:dyDescent="0.25">
      <c r="B311" s="322"/>
      <c r="C311" s="248">
        <v>45</v>
      </c>
      <c r="D311" s="231" t="s">
        <v>309</v>
      </c>
      <c r="E311" s="229">
        <v>1481.65</v>
      </c>
      <c r="F311" s="267"/>
      <c r="G311" s="241">
        <f>SUM(G312)</f>
        <v>0</v>
      </c>
      <c r="H311" s="353">
        <f t="shared" si="52"/>
        <v>0</v>
      </c>
    </row>
    <row r="312" spans="2:8" ht="16.5" customHeight="1" x14ac:dyDescent="0.25">
      <c r="B312" s="322"/>
      <c r="C312" s="248">
        <v>451</v>
      </c>
      <c r="D312" s="231" t="s">
        <v>309</v>
      </c>
      <c r="E312" s="229"/>
      <c r="F312" s="267"/>
      <c r="G312" s="241">
        <v>0</v>
      </c>
      <c r="H312" s="353"/>
    </row>
    <row r="313" spans="2:8" x14ac:dyDescent="0.25">
      <c r="B313" s="316">
        <v>2406</v>
      </c>
      <c r="C313" s="236" t="s">
        <v>231</v>
      </c>
      <c r="D313" s="237" t="s">
        <v>310</v>
      </c>
      <c r="E313" s="215">
        <f>SUM(E314+E328+E334)</f>
        <v>4195.34</v>
      </c>
      <c r="F313" s="267"/>
      <c r="G313" s="251">
        <f>SUM(G314+G328+G334)</f>
        <v>6116.49</v>
      </c>
      <c r="H313" s="370">
        <f t="shared" si="52"/>
        <v>145.79247450742966</v>
      </c>
    </row>
    <row r="314" spans="2:8" ht="21" customHeight="1" x14ac:dyDescent="0.25">
      <c r="B314" s="307" t="s">
        <v>233</v>
      </c>
      <c r="C314" s="216" t="s">
        <v>311</v>
      </c>
      <c r="D314" s="223" t="s">
        <v>312</v>
      </c>
      <c r="E314" s="217">
        <f t="shared" ref="E314" si="66">SUM(E315+E319+E323)</f>
        <v>3747.1</v>
      </c>
      <c r="F314" s="267"/>
      <c r="G314" s="242">
        <f t="shared" ref="G314" si="67">SUM(G315+G319+G323)</f>
        <v>3747.1</v>
      </c>
      <c r="H314" s="351">
        <f t="shared" si="52"/>
        <v>100</v>
      </c>
    </row>
    <row r="315" spans="2:8" x14ac:dyDescent="0.25">
      <c r="B315" s="324" t="s">
        <v>234</v>
      </c>
      <c r="C315" s="252">
        <v>55042</v>
      </c>
      <c r="D315" s="253" t="s">
        <v>271</v>
      </c>
      <c r="E315" s="339">
        <f t="shared" ref="E315" si="68">SUM(E317)</f>
        <v>0</v>
      </c>
      <c r="F315" s="271"/>
      <c r="G315" s="254">
        <f t="shared" ref="G315" si="69">SUM(G317)</f>
        <v>0</v>
      </c>
      <c r="H315" s="352"/>
    </row>
    <row r="316" spans="2:8" ht="16.5" customHeight="1" x14ac:dyDescent="0.25">
      <c r="B316" s="325">
        <v>4</v>
      </c>
      <c r="C316" s="255"/>
      <c r="D316" s="256"/>
      <c r="E316" s="340"/>
      <c r="F316" s="271"/>
      <c r="G316" s="257"/>
      <c r="H316" s="353"/>
    </row>
    <row r="317" spans="2:8" ht="16.5" customHeight="1" x14ac:dyDescent="0.25">
      <c r="B317" s="326"/>
      <c r="C317" s="227">
        <v>42</v>
      </c>
      <c r="D317" s="228" t="s">
        <v>249</v>
      </c>
      <c r="E317" s="229">
        <f>SUM(E318)</f>
        <v>0</v>
      </c>
      <c r="F317" s="267"/>
      <c r="G317" s="241">
        <f>SUM(G318)</f>
        <v>0</v>
      </c>
      <c r="H317" s="353">
        <v>0</v>
      </c>
    </row>
    <row r="318" spans="2:8" ht="16.5" customHeight="1" x14ac:dyDescent="0.25">
      <c r="B318" s="326"/>
      <c r="C318" s="227">
        <v>422</v>
      </c>
      <c r="D318" s="228" t="s">
        <v>249</v>
      </c>
      <c r="E318" s="229"/>
      <c r="F318" s="267"/>
      <c r="G318" s="241">
        <v>0</v>
      </c>
      <c r="H318" s="353"/>
    </row>
    <row r="319" spans="2:8" x14ac:dyDescent="0.25">
      <c r="B319" s="308" t="s">
        <v>234</v>
      </c>
      <c r="C319" s="218">
        <v>55291</v>
      </c>
      <c r="D319" s="224" t="s">
        <v>273</v>
      </c>
      <c r="E319" s="219">
        <f t="shared" ref="E319" si="70">SUM(E321)</f>
        <v>0</v>
      </c>
      <c r="F319" s="267"/>
      <c r="G319" s="243">
        <f t="shared" ref="G319" si="71">SUM(G321)</f>
        <v>0</v>
      </c>
      <c r="H319" s="352"/>
    </row>
    <row r="320" spans="2:8" ht="16.5" customHeight="1" x14ac:dyDescent="0.25">
      <c r="B320" s="309">
        <v>4</v>
      </c>
      <c r="C320" s="220"/>
      <c r="D320" s="222"/>
      <c r="E320" s="221"/>
      <c r="F320" s="267"/>
      <c r="G320" s="244"/>
      <c r="H320" s="353"/>
    </row>
    <row r="321" spans="2:8" ht="16.5" customHeight="1" x14ac:dyDescent="0.25">
      <c r="B321" s="318"/>
      <c r="C321" s="227">
        <v>42</v>
      </c>
      <c r="D321" s="228" t="s">
        <v>249</v>
      </c>
      <c r="E321" s="239">
        <f>SUM(E322)</f>
        <v>0</v>
      </c>
      <c r="F321" s="267"/>
      <c r="G321" s="258">
        <f>SUM(G322)</f>
        <v>0</v>
      </c>
      <c r="H321" s="353">
        <v>0</v>
      </c>
    </row>
    <row r="322" spans="2:8" ht="16.5" customHeight="1" x14ac:dyDescent="0.25">
      <c r="B322" s="318"/>
      <c r="C322" s="227">
        <v>422</v>
      </c>
      <c r="D322" s="228" t="s">
        <v>249</v>
      </c>
      <c r="E322" s="239"/>
      <c r="F322" s="267"/>
      <c r="G322" s="258">
        <v>0</v>
      </c>
      <c r="H322" s="353"/>
    </row>
    <row r="323" spans="2:8" ht="17.25" customHeight="1" x14ac:dyDescent="0.25">
      <c r="B323" s="308" t="s">
        <v>234</v>
      </c>
      <c r="C323" s="218">
        <v>62400</v>
      </c>
      <c r="D323" s="224" t="s">
        <v>276</v>
      </c>
      <c r="E323" s="219">
        <f t="shared" ref="E323" si="72">SUM(E325)</f>
        <v>3747.1</v>
      </c>
      <c r="F323" s="267"/>
      <c r="G323" s="243">
        <f t="shared" ref="G323" si="73">SUM(G325)</f>
        <v>3747.1</v>
      </c>
      <c r="H323" s="352">
        <f t="shared" si="52"/>
        <v>100</v>
      </c>
    </row>
    <row r="324" spans="2:8" ht="16.5" customHeight="1" x14ac:dyDescent="0.25">
      <c r="B324" s="309">
        <v>4</v>
      </c>
      <c r="C324" s="220"/>
      <c r="D324" s="222"/>
      <c r="E324" s="221"/>
      <c r="F324" s="267"/>
      <c r="G324" s="244"/>
      <c r="H324" s="353"/>
    </row>
    <row r="325" spans="2:8" ht="16.5" customHeight="1" x14ac:dyDescent="0.25">
      <c r="B325" s="318"/>
      <c r="C325" s="227">
        <v>42</v>
      </c>
      <c r="D325" s="228" t="s">
        <v>249</v>
      </c>
      <c r="E325" s="239">
        <v>3747.1</v>
      </c>
      <c r="F325" s="267"/>
      <c r="G325" s="258">
        <f>SUM(G326)</f>
        <v>3747.1</v>
      </c>
      <c r="H325" s="353">
        <f t="shared" si="52"/>
        <v>100</v>
      </c>
    </row>
    <row r="326" spans="2:8" ht="16.5" customHeight="1" x14ac:dyDescent="0.25">
      <c r="B326" s="318"/>
      <c r="C326" s="227">
        <v>422</v>
      </c>
      <c r="D326" s="228" t="s">
        <v>249</v>
      </c>
      <c r="E326" s="239"/>
      <c r="F326" s="267"/>
      <c r="G326" s="258">
        <f>SUM(G327)</f>
        <v>3747.1</v>
      </c>
      <c r="H326" s="353"/>
    </row>
    <row r="327" spans="2:8" s="161" customFormat="1" ht="16.5" customHeight="1" x14ac:dyDescent="0.25">
      <c r="B327" s="326"/>
      <c r="C327" s="274">
        <v>4221</v>
      </c>
      <c r="D327" s="356" t="s">
        <v>145</v>
      </c>
      <c r="E327" s="341"/>
      <c r="F327" s="266"/>
      <c r="G327" s="285">
        <v>3747.1</v>
      </c>
      <c r="H327" s="353"/>
    </row>
    <row r="328" spans="2:8" ht="21.75" customHeight="1" x14ac:dyDescent="0.25">
      <c r="B328" s="307" t="s">
        <v>233</v>
      </c>
      <c r="C328" s="216" t="s">
        <v>313</v>
      </c>
      <c r="D328" s="223" t="s">
        <v>314</v>
      </c>
      <c r="E328" s="217">
        <f t="shared" ref="E328:G328" si="74">SUM(E329)</f>
        <v>208.24</v>
      </c>
      <c r="F328" s="267"/>
      <c r="G328" s="242">
        <f t="shared" si="74"/>
        <v>399.39</v>
      </c>
      <c r="H328" s="351">
        <f t="shared" si="52"/>
        <v>191.793123319247</v>
      </c>
    </row>
    <row r="329" spans="2:8" x14ac:dyDescent="0.25">
      <c r="B329" s="308" t="s">
        <v>234</v>
      </c>
      <c r="C329" s="218">
        <v>62400</v>
      </c>
      <c r="D329" s="224" t="s">
        <v>276</v>
      </c>
      <c r="E329" s="219">
        <f t="shared" ref="E329" si="75">E331</f>
        <v>208.24</v>
      </c>
      <c r="F329" s="267"/>
      <c r="G329" s="243">
        <f t="shared" ref="G329" si="76">G331</f>
        <v>399.39</v>
      </c>
      <c r="H329" s="352">
        <f t="shared" si="52"/>
        <v>191.793123319247</v>
      </c>
    </row>
    <row r="330" spans="2:8" ht="16.5" customHeight="1" x14ac:dyDescent="0.25">
      <c r="B330" s="309">
        <v>4</v>
      </c>
      <c r="C330" s="220"/>
      <c r="D330" s="222"/>
      <c r="E330" s="221"/>
      <c r="F330" s="267"/>
      <c r="G330" s="244"/>
      <c r="H330" s="353"/>
    </row>
    <row r="331" spans="2:8" ht="16.5" customHeight="1" x14ac:dyDescent="0.25">
      <c r="B331" s="318"/>
      <c r="C331" s="230">
        <v>42</v>
      </c>
      <c r="D331" s="231" t="s">
        <v>315</v>
      </c>
      <c r="E331" s="239">
        <v>208.24</v>
      </c>
      <c r="F331" s="267"/>
      <c r="G331" s="258">
        <f>SUM(G332)</f>
        <v>399.39</v>
      </c>
      <c r="H331" s="353">
        <f t="shared" si="52"/>
        <v>191.793123319247</v>
      </c>
    </row>
    <row r="332" spans="2:8" ht="16.5" customHeight="1" x14ac:dyDescent="0.25">
      <c r="B332" s="318"/>
      <c r="C332" s="230">
        <v>424</v>
      </c>
      <c r="D332" s="231" t="s">
        <v>250</v>
      </c>
      <c r="E332" s="239"/>
      <c r="F332" s="267"/>
      <c r="G332" s="258">
        <f>SUM(G333)</f>
        <v>399.39</v>
      </c>
      <c r="H332" s="353"/>
    </row>
    <row r="333" spans="2:8" s="161" customFormat="1" ht="16.5" customHeight="1" x14ac:dyDescent="0.25">
      <c r="B333" s="326"/>
      <c r="C333" s="286">
        <v>4241</v>
      </c>
      <c r="D333" s="287" t="s">
        <v>250</v>
      </c>
      <c r="E333" s="341"/>
      <c r="F333" s="266"/>
      <c r="G333" s="285">
        <v>399.39</v>
      </c>
      <c r="H333" s="353"/>
    </row>
    <row r="334" spans="2:8" ht="21" customHeight="1" x14ac:dyDescent="0.25">
      <c r="B334" s="307" t="s">
        <v>233</v>
      </c>
      <c r="C334" s="216" t="s">
        <v>316</v>
      </c>
      <c r="D334" s="223" t="s">
        <v>317</v>
      </c>
      <c r="E334" s="217">
        <f t="shared" ref="E334" si="77">SUM(E335)</f>
        <v>240</v>
      </c>
      <c r="F334" s="267"/>
      <c r="G334" s="242">
        <f>SUM(G335+G339)</f>
        <v>1970</v>
      </c>
      <c r="H334" s="351">
        <f t="shared" si="52"/>
        <v>820.83333333333337</v>
      </c>
    </row>
    <row r="335" spans="2:8" x14ac:dyDescent="0.25">
      <c r="B335" s="308" t="s">
        <v>234</v>
      </c>
      <c r="C335" s="218">
        <v>11001</v>
      </c>
      <c r="D335" s="224" t="s">
        <v>283</v>
      </c>
      <c r="E335" s="219">
        <f t="shared" ref="E335" si="78">E337</f>
        <v>240</v>
      </c>
      <c r="F335" s="267"/>
      <c r="G335" s="243">
        <f t="shared" ref="G335" si="79">G337</f>
        <v>240</v>
      </c>
      <c r="H335" s="352">
        <f t="shared" si="52"/>
        <v>100</v>
      </c>
    </row>
    <row r="336" spans="2:8" ht="16.5" customHeight="1" x14ac:dyDescent="0.25">
      <c r="B336" s="309">
        <v>4</v>
      </c>
      <c r="C336" s="220"/>
      <c r="D336" s="222"/>
      <c r="E336" s="221"/>
      <c r="F336" s="267"/>
      <c r="G336" s="244"/>
      <c r="H336" s="353"/>
    </row>
    <row r="337" spans="2:8" ht="16.5" customHeight="1" x14ac:dyDescent="0.25">
      <c r="B337" s="327"/>
      <c r="C337" s="288">
        <v>42</v>
      </c>
      <c r="D337" s="333" t="s">
        <v>315</v>
      </c>
      <c r="E337" s="342">
        <v>240</v>
      </c>
      <c r="F337" s="290"/>
      <c r="G337" s="289">
        <f>SUM(G338)</f>
        <v>240</v>
      </c>
      <c r="H337" s="353">
        <f t="shared" ref="H337" si="80">SUM(G337/E337)*100</f>
        <v>100</v>
      </c>
    </row>
    <row r="338" spans="2:8" ht="16.5" customHeight="1" x14ac:dyDescent="0.25">
      <c r="B338" s="318"/>
      <c r="C338" s="286">
        <v>4241</v>
      </c>
      <c r="D338" s="287" t="s">
        <v>250</v>
      </c>
      <c r="E338" s="343"/>
      <c r="F338" s="291"/>
      <c r="G338" s="295">
        <v>240</v>
      </c>
      <c r="H338" s="353"/>
    </row>
    <row r="339" spans="2:8" x14ac:dyDescent="0.25">
      <c r="B339" s="308" t="s">
        <v>234</v>
      </c>
      <c r="C339" s="218">
        <v>62400</v>
      </c>
      <c r="D339" s="224" t="s">
        <v>276</v>
      </c>
      <c r="E339" s="344">
        <f t="shared" ref="E339" si="81">E341</f>
        <v>0</v>
      </c>
      <c r="F339" s="291"/>
      <c r="G339" s="296">
        <f t="shared" ref="G339" si="82">G341</f>
        <v>1730</v>
      </c>
      <c r="H339" s="352">
        <v>0</v>
      </c>
    </row>
    <row r="340" spans="2:8" ht="16.5" customHeight="1" x14ac:dyDescent="0.25">
      <c r="B340" s="309">
        <v>4</v>
      </c>
      <c r="C340" s="357"/>
      <c r="D340" s="358"/>
      <c r="E340" s="359"/>
      <c r="F340" s="379"/>
      <c r="G340" s="258">
        <f>SUM(G341)</f>
        <v>1730</v>
      </c>
      <c r="H340" s="353"/>
    </row>
    <row r="341" spans="2:8" ht="16.5" customHeight="1" x14ac:dyDescent="0.25">
      <c r="B341" s="359"/>
      <c r="C341" s="288">
        <v>42</v>
      </c>
      <c r="D341" s="231" t="s">
        <v>315</v>
      </c>
      <c r="E341" s="239">
        <f>SUM(E342)</f>
        <v>0</v>
      </c>
      <c r="F341" s="379"/>
      <c r="G341" s="258">
        <f>SUM(G342)</f>
        <v>1730</v>
      </c>
      <c r="H341" s="353">
        <v>0</v>
      </c>
    </row>
    <row r="342" spans="2:8" s="161" customFormat="1" ht="16.5" customHeight="1" thickBot="1" x14ac:dyDescent="0.3">
      <c r="B342" s="360"/>
      <c r="C342" s="374">
        <v>4225</v>
      </c>
      <c r="D342" s="361" t="s">
        <v>197</v>
      </c>
      <c r="E342" s="360"/>
      <c r="F342" s="380"/>
      <c r="G342" s="328">
        <v>1730</v>
      </c>
      <c r="H342" s="371"/>
    </row>
    <row r="343" spans="2:8" x14ac:dyDescent="0.25">
      <c r="H343" s="372"/>
    </row>
    <row r="345" spans="2:8" ht="79.5" customHeight="1" x14ac:dyDescent="0.25"/>
    <row r="350" spans="2:8" ht="80.25" customHeight="1" x14ac:dyDescent="0.25"/>
  </sheetData>
  <mergeCells count="6">
    <mergeCell ref="E6:E7"/>
    <mergeCell ref="F6:F7"/>
    <mergeCell ref="G6:G7"/>
    <mergeCell ref="H6:H7"/>
    <mergeCell ref="B2:H2"/>
    <mergeCell ref="B4:C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SAŽETAK</vt:lpstr>
      <vt:lpstr> Račun prihoda i rashoda</vt:lpstr>
      <vt:lpstr>Rashodi i prihodi prema izvoru</vt:lpstr>
      <vt:lpstr>Prihodi i rashodi prema izvoru</vt:lpstr>
      <vt:lpstr>Rashodi prema funkcijskoj k </vt:lpstr>
      <vt:lpstr>Račun financiranja </vt:lpstr>
      <vt:lpstr>Račun fin prema izvorima f</vt:lpstr>
      <vt:lpstr>Izvještaj po organizacijskoj </vt:lpstr>
      <vt:lpstr>Izvještaj po programskoj</vt:lpstr>
      <vt:lpstr>Potraživanja i obveza</vt:lpstr>
      <vt:lpstr>List1</vt:lpstr>
      <vt:lpstr>'Izvještaj po organizacijskoj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Tanja</cp:lastModifiedBy>
  <cp:lastPrinted>2024-03-08T12:17:22Z</cp:lastPrinted>
  <dcterms:created xsi:type="dcterms:W3CDTF">2022-08-12T12:51:27Z</dcterms:created>
  <dcterms:modified xsi:type="dcterms:W3CDTF">2024-03-27T13:45:45Z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Tablica ogledni format izvještaja o izvršenju proračuna JLP(R)S.xlsx</vt:lpwstr>
  </property>
</Properties>
</file>