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Contabile\Desktop\"/>
    </mc:Choice>
  </mc:AlternateContent>
  <xr:revisionPtr revIDLastSave="0" documentId="13_ncr:1_{573BD143-4E78-426B-A57F-91D90BC46DFB}" xr6:coauthVersionLast="37" xr6:coauthVersionMax="37" xr10:uidLastSave="{00000000-0000-0000-0000-000000000000}"/>
  <bookViews>
    <workbookView xWindow="0" yWindow="0" windowWidth="28800" windowHeight="12225" firstSheet="1" activeTab="9" xr2:uid="{00000000-000D-0000-FFFF-FFFF00000000}"/>
  </bookViews>
  <sheets>
    <sheet name="SAŽETAK" sheetId="1" r:id="rId1"/>
    <sheet name=" Račun prihoda i rashoda" sheetId="3" r:id="rId2"/>
    <sheet name="Rashodi i prihodi prema izvoru" sheetId="8" state="hidden" r:id="rId3"/>
    <sheet name="Prihodi i rashodi prema izvoru" sheetId="14" r:id="rId4"/>
    <sheet name="Rashodi prema funkcijskoj k " sheetId="11" r:id="rId5"/>
    <sheet name="Račun financiranja " sheetId="9" state="hidden" r:id="rId6"/>
    <sheet name="Račun fin prema izvorima f" sheetId="10" state="hidden" r:id="rId7"/>
    <sheet name="Izvještaj po organizacijskoj " sheetId="12" state="hidden" r:id="rId8"/>
    <sheet name="Izvještaj po programskoj" sheetId="7" r:id="rId9"/>
    <sheet name="Potraživanja i obveza" sheetId="15" r:id="rId10"/>
    <sheet name="List1" sheetId="13" state="hidden" r:id="rId11"/>
  </sheets>
  <definedNames>
    <definedName name="_xlnm.Print_Area" localSheetId="7">'Izvještaj po organizacijskoj '!$B$2:$I$8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8" i="7" l="1"/>
  <c r="J273" i="7"/>
  <c r="H272" i="7"/>
  <c r="I219" i="7"/>
  <c r="I217" i="7"/>
  <c r="I210" i="7"/>
  <c r="I212" i="7"/>
  <c r="J135" i="7"/>
  <c r="I135" i="7"/>
  <c r="J137" i="7"/>
  <c r="I137" i="7"/>
  <c r="J68" i="7"/>
  <c r="J67" i="7"/>
  <c r="J70" i="7"/>
  <c r="J439" i="7"/>
  <c r="J440" i="7"/>
  <c r="J442" i="7"/>
  <c r="J48" i="14" l="1"/>
  <c r="J49" i="14"/>
  <c r="J47" i="14"/>
  <c r="J26" i="14"/>
  <c r="J27" i="14"/>
  <c r="J32" i="14"/>
  <c r="J33" i="14"/>
  <c r="J35" i="14"/>
  <c r="J40" i="14"/>
  <c r="J41" i="14"/>
  <c r="J43" i="14"/>
  <c r="J44" i="14"/>
  <c r="J25" i="14"/>
  <c r="J7" i="14"/>
  <c r="J8" i="14"/>
  <c r="J13" i="14"/>
  <c r="J14" i="14"/>
  <c r="J19" i="14"/>
  <c r="J20" i="14"/>
  <c r="J22" i="14"/>
  <c r="J23" i="14"/>
  <c r="J6" i="14"/>
  <c r="N130" i="3"/>
  <c r="N50" i="3"/>
  <c r="N51" i="3"/>
  <c r="N52" i="3"/>
  <c r="N53" i="3"/>
  <c r="N54" i="3"/>
  <c r="N55" i="3"/>
  <c r="N56" i="3"/>
  <c r="N58" i="3"/>
  <c r="N60" i="3"/>
  <c r="N61" i="3"/>
  <c r="N62" i="3"/>
  <c r="N63" i="3"/>
  <c r="N64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5" i="3"/>
  <c r="N87" i="3"/>
  <c r="N89" i="3"/>
  <c r="N90" i="3"/>
  <c r="N91" i="3"/>
  <c r="N92" i="3"/>
  <c r="N93" i="3"/>
  <c r="N94" i="3"/>
  <c r="N95" i="3"/>
  <c r="N103" i="3"/>
  <c r="N104" i="3"/>
  <c r="N105" i="3"/>
  <c r="N109" i="3"/>
  <c r="N113" i="3"/>
  <c r="N114" i="3"/>
  <c r="N115" i="3"/>
  <c r="N116" i="3"/>
  <c r="N121" i="3"/>
  <c r="N122" i="3"/>
  <c r="N49" i="3"/>
  <c r="N43" i="3"/>
  <c r="N44" i="3"/>
  <c r="N45" i="3"/>
  <c r="N42" i="3"/>
  <c r="N12" i="3"/>
  <c r="N13" i="3"/>
  <c r="N15" i="3"/>
  <c r="N16" i="3"/>
  <c r="N17" i="3"/>
  <c r="N18" i="3"/>
  <c r="N19" i="3"/>
  <c r="N20" i="3"/>
  <c r="N27" i="3"/>
  <c r="N28" i="3"/>
  <c r="N29" i="3"/>
  <c r="N30" i="3"/>
  <c r="N31" i="3"/>
  <c r="N33" i="3"/>
  <c r="N34" i="3"/>
  <c r="N35" i="3"/>
  <c r="N36" i="3"/>
  <c r="N37" i="3"/>
  <c r="N38" i="3"/>
  <c r="N39" i="3"/>
  <c r="N11" i="3"/>
  <c r="M15" i="3"/>
  <c r="L23" i="1"/>
  <c r="M10" i="1"/>
  <c r="M12" i="1"/>
  <c r="M13" i="1"/>
  <c r="M14" i="1"/>
  <c r="M15" i="1"/>
  <c r="M9" i="1"/>
  <c r="L10" i="1"/>
  <c r="L12" i="1"/>
  <c r="L13" i="1"/>
  <c r="L15" i="1"/>
  <c r="L9" i="1"/>
  <c r="H346" i="7"/>
  <c r="H120" i="7"/>
  <c r="H365" i="7"/>
  <c r="H368" i="7"/>
  <c r="H311" i="7"/>
  <c r="H310" i="7" s="1"/>
  <c r="H315" i="7"/>
  <c r="H312" i="7"/>
  <c r="H299" i="7"/>
  <c r="H274" i="7"/>
  <c r="H267" i="7"/>
  <c r="H268" i="7"/>
  <c r="H195" i="7"/>
  <c r="H198" i="7"/>
  <c r="H196" i="7" s="1"/>
  <c r="H199" i="7"/>
  <c r="G196" i="7"/>
  <c r="E196" i="7"/>
  <c r="H212" i="7"/>
  <c r="H229" i="7"/>
  <c r="H208" i="7"/>
  <c r="H180" i="7"/>
  <c r="H185" i="7"/>
  <c r="H184" i="7" s="1"/>
  <c r="H175" i="7"/>
  <c r="H174" i="7" s="1"/>
  <c r="H177" i="7"/>
  <c r="H167" i="7"/>
  <c r="H169" i="7"/>
  <c r="H140" i="7"/>
  <c r="H142" i="7"/>
  <c r="H144" i="7"/>
  <c r="H112" i="7"/>
  <c r="L50" i="3"/>
  <c r="L97" i="3"/>
  <c r="L96" i="3" s="1"/>
  <c r="K96" i="3"/>
  <c r="J96" i="3"/>
  <c r="G96" i="3"/>
  <c r="L60" i="3"/>
  <c r="L51" i="3"/>
  <c r="L85" i="3"/>
  <c r="L73" i="3"/>
  <c r="L66" i="3"/>
  <c r="L52" i="3"/>
  <c r="L18" i="3"/>
  <c r="L16" i="3"/>
  <c r="L13" i="3"/>
  <c r="G25" i="14" l="1"/>
  <c r="G12" i="7"/>
  <c r="G341" i="7"/>
  <c r="G340" i="7" s="1"/>
  <c r="E341" i="7"/>
  <c r="E340" i="7" s="1"/>
  <c r="G271" i="7"/>
  <c r="G265" i="7"/>
  <c r="G264" i="7" s="1"/>
  <c r="E265" i="7"/>
  <c r="E264" i="7" s="1"/>
  <c r="G115" i="7"/>
  <c r="G48" i="14"/>
  <c r="G49" i="14" s="1"/>
  <c r="G47" i="14"/>
  <c r="G26" i="14"/>
  <c r="G29" i="14"/>
  <c r="G32" i="14"/>
  <c r="G37" i="14"/>
  <c r="G40" i="14"/>
  <c r="G43" i="14"/>
  <c r="G6" i="14"/>
  <c r="G22" i="14"/>
  <c r="G10" i="14"/>
  <c r="G13" i="14"/>
  <c r="G16" i="14"/>
  <c r="G19" i="14"/>
  <c r="G7" i="14"/>
  <c r="K130" i="3"/>
  <c r="K109" i="3"/>
  <c r="K110" i="3"/>
  <c r="K111" i="3"/>
  <c r="K113" i="3"/>
  <c r="K123" i="3"/>
  <c r="K124" i="3"/>
  <c r="K121" i="3"/>
  <c r="K114" i="3"/>
  <c r="K106" i="3"/>
  <c r="K103" i="3"/>
  <c r="K104" i="3"/>
  <c r="K99" i="3"/>
  <c r="K100" i="3"/>
  <c r="K92" i="3"/>
  <c r="K93" i="3"/>
  <c r="K85" i="3"/>
  <c r="K83" i="3"/>
  <c r="K73" i="3"/>
  <c r="K66" i="3"/>
  <c r="K60" i="3" s="1"/>
  <c r="K61" i="3"/>
  <c r="K52" i="3"/>
  <c r="K54" i="3"/>
  <c r="K56" i="3"/>
  <c r="K51" i="3" s="1"/>
  <c r="K42" i="3"/>
  <c r="K43" i="3"/>
  <c r="K12" i="3"/>
  <c r="K18" i="3"/>
  <c r="K27" i="3"/>
  <c r="K38" i="3"/>
  <c r="K37" i="3" s="1"/>
  <c r="K33" i="3"/>
  <c r="K34" i="3"/>
  <c r="K30" i="3"/>
  <c r="K28" i="3"/>
  <c r="K25" i="3"/>
  <c r="K24" i="3" s="1"/>
  <c r="K22" i="3"/>
  <c r="K21" i="3" s="1"/>
  <c r="K16" i="3"/>
  <c r="K13" i="3"/>
  <c r="K11" i="3" l="1"/>
  <c r="K45" i="3" s="1"/>
  <c r="K50" i="3"/>
  <c r="K49" i="3" s="1"/>
  <c r="E12" i="7"/>
  <c r="E423" i="7"/>
  <c r="H442" i="7"/>
  <c r="I442" i="7" s="1"/>
  <c r="G440" i="7"/>
  <c r="G439" i="7" s="1"/>
  <c r="G438" i="7" s="1"/>
  <c r="E440" i="7"/>
  <c r="E439" i="7" s="1"/>
  <c r="E438" i="7" s="1"/>
  <c r="E418" i="7"/>
  <c r="E413" i="7"/>
  <c r="H374" i="7"/>
  <c r="H373" i="7" s="1"/>
  <c r="H371" i="7" s="1"/>
  <c r="G371" i="7"/>
  <c r="G370" i="7" s="1"/>
  <c r="E371" i="7"/>
  <c r="E370" i="7" s="1"/>
  <c r="H363" i="7"/>
  <c r="G360" i="7"/>
  <c r="G359" i="7" s="1"/>
  <c r="E360" i="7"/>
  <c r="E359" i="7" s="1"/>
  <c r="H362" i="7" l="1"/>
  <c r="H360" i="7" s="1"/>
  <c r="E412" i="7"/>
  <c r="H440" i="7"/>
  <c r="H439" i="7" s="1"/>
  <c r="H438" i="7" s="1"/>
  <c r="J438" i="7" s="1"/>
  <c r="J371" i="7"/>
  <c r="I371" i="7"/>
  <c r="H370" i="7"/>
  <c r="I373" i="7"/>
  <c r="J373" i="7"/>
  <c r="J362" i="7"/>
  <c r="J66" i="3"/>
  <c r="I360" i="7" l="1"/>
  <c r="H359" i="7"/>
  <c r="J359" i="7" s="1"/>
  <c r="J360" i="7"/>
  <c r="I362" i="7"/>
  <c r="I440" i="7"/>
  <c r="I438" i="7"/>
  <c r="I439" i="7"/>
  <c r="I370" i="7"/>
  <c r="J370" i="7"/>
  <c r="I359" i="7"/>
  <c r="C8" i="11"/>
  <c r="C7" i="11"/>
  <c r="C6" i="11"/>
  <c r="C43" i="14"/>
  <c r="C40" i="14"/>
  <c r="C37" i="14"/>
  <c r="C25" i="14" s="1"/>
  <c r="C35" i="14"/>
  <c r="C32" i="14"/>
  <c r="C29" i="14"/>
  <c r="C26" i="14"/>
  <c r="C22" i="14"/>
  <c r="C19" i="14"/>
  <c r="C6" i="14" s="1"/>
  <c r="C16" i="14"/>
  <c r="C13" i="14"/>
  <c r="C10" i="14"/>
  <c r="C7" i="14"/>
  <c r="G24" i="1"/>
  <c r="G128" i="3"/>
  <c r="G127" i="3" s="1"/>
  <c r="G124" i="3"/>
  <c r="G123" i="3"/>
  <c r="G121" i="3"/>
  <c r="G114" i="3"/>
  <c r="G113" i="3"/>
  <c r="G111" i="3"/>
  <c r="G110" i="3" s="1"/>
  <c r="G106" i="3"/>
  <c r="G104" i="3"/>
  <c r="G103" i="3"/>
  <c r="G100" i="3"/>
  <c r="G99" i="3" s="1"/>
  <c r="G93" i="3"/>
  <c r="G92" i="3" s="1"/>
  <c r="G85" i="3"/>
  <c r="G83" i="3"/>
  <c r="G73" i="3"/>
  <c r="G66" i="3"/>
  <c r="G61" i="3"/>
  <c r="G60" i="3" s="1"/>
  <c r="G56" i="3"/>
  <c r="G51" i="3" s="1"/>
  <c r="G54" i="3"/>
  <c r="G42" i="3"/>
  <c r="G38" i="3"/>
  <c r="G37" i="3"/>
  <c r="G34" i="3"/>
  <c r="G33" i="3" s="1"/>
  <c r="G30" i="3"/>
  <c r="G28" i="3"/>
  <c r="G27" i="3"/>
  <c r="G25" i="3"/>
  <c r="G24" i="3"/>
  <c r="G22" i="3"/>
  <c r="G21" i="3" s="1"/>
  <c r="G18" i="3"/>
  <c r="G16" i="3"/>
  <c r="G13" i="3"/>
  <c r="G12" i="3"/>
  <c r="G11" i="3" l="1"/>
  <c r="G45" i="3" s="1"/>
  <c r="G109" i="3"/>
  <c r="G50" i="3"/>
  <c r="G49" i="3" s="1"/>
  <c r="G130" i="3" s="1"/>
  <c r="H138" i="7"/>
  <c r="H137" i="7" s="1"/>
  <c r="H135" i="7" s="1"/>
  <c r="G135" i="7"/>
  <c r="E135" i="7"/>
  <c r="L61" i="3" l="1"/>
  <c r="L56" i="3"/>
  <c r="H328" i="7"/>
  <c r="H286" i="7"/>
  <c r="H436" i="7"/>
  <c r="H357" i="7"/>
  <c r="H323" i="7"/>
  <c r="H220" i="7"/>
  <c r="H213" i="7"/>
  <c r="H182" i="7"/>
  <c r="H179" i="7" s="1"/>
  <c r="H173" i="7" l="1"/>
  <c r="H172" i="7" s="1"/>
  <c r="J13" i="7"/>
  <c r="J15" i="7"/>
  <c r="J17" i="7"/>
  <c r="J18" i="7"/>
  <c r="J21" i="7"/>
  <c r="J415" i="7"/>
  <c r="J420" i="7"/>
  <c r="N41" i="3"/>
  <c r="M23" i="1"/>
  <c r="G435" i="7" l="1"/>
  <c r="G413" i="7"/>
  <c r="G418" i="7"/>
  <c r="G423" i="7"/>
  <c r="G412" i="7" l="1"/>
  <c r="H423" i="7"/>
  <c r="H394" i="7"/>
  <c r="G394" i="7"/>
  <c r="G393" i="7" s="1"/>
  <c r="E394" i="7"/>
  <c r="G201" i="7"/>
  <c r="G205" i="7"/>
  <c r="G210" i="7"/>
  <c r="G217" i="7"/>
  <c r="G222" i="7"/>
  <c r="G226" i="7"/>
  <c r="G403" i="7"/>
  <c r="G407" i="7"/>
  <c r="G433" i="7"/>
  <c r="G429" i="7"/>
  <c r="G399" i="7"/>
  <c r="G388" i="7"/>
  <c r="G387" i="7" s="1"/>
  <c r="G386" i="7" s="1"/>
  <c r="G378" i="7"/>
  <c r="G377" i="7" s="1"/>
  <c r="G376" i="7" s="1"/>
  <c r="G354" i="7"/>
  <c r="G353" i="7" s="1"/>
  <c r="G348" i="7"/>
  <c r="G347" i="7" s="1"/>
  <c r="G346" i="7" s="1"/>
  <c r="G335" i="7"/>
  <c r="G320" i="7"/>
  <c r="G309" i="7"/>
  <c r="G308" i="7" s="1"/>
  <c r="G270" i="7"/>
  <c r="G259" i="7"/>
  <c r="G254" i="7"/>
  <c r="G247" i="7"/>
  <c r="G246" i="7" s="1"/>
  <c r="G240" i="7"/>
  <c r="G239" i="7" s="1"/>
  <c r="G231" i="7"/>
  <c r="G187" i="7"/>
  <c r="G172" i="7"/>
  <c r="G165" i="7"/>
  <c r="G164" i="7" s="1"/>
  <c r="G147" i="7"/>
  <c r="G146" i="7" s="1"/>
  <c r="G104" i="7"/>
  <c r="G97" i="7"/>
  <c r="G68" i="7"/>
  <c r="G24" i="7"/>
  <c r="G23" i="7" s="1"/>
  <c r="G54" i="7"/>
  <c r="G53" i="7" s="1"/>
  <c r="G319" i="7" l="1"/>
  <c r="G253" i="7"/>
  <c r="G67" i="7"/>
  <c r="G22" i="7" s="1"/>
  <c r="G171" i="7"/>
  <c r="G195" i="7"/>
  <c r="J423" i="7"/>
  <c r="G428" i="7"/>
  <c r="G392" i="7" s="1"/>
  <c r="F8" i="11"/>
  <c r="F7" i="11" s="1"/>
  <c r="F6" i="11" s="1"/>
  <c r="F49" i="14"/>
  <c r="F43" i="14"/>
  <c r="F40" i="14"/>
  <c r="F37" i="14"/>
  <c r="F29" i="14"/>
  <c r="F32" i="14"/>
  <c r="F26" i="14"/>
  <c r="F22" i="14"/>
  <c r="F19" i="14"/>
  <c r="F16" i="14"/>
  <c r="F13" i="14"/>
  <c r="F7" i="14"/>
  <c r="F10" i="14"/>
  <c r="G163" i="7" l="1"/>
  <c r="F6" i="14"/>
  <c r="F47" i="14" s="1"/>
  <c r="F25" i="14"/>
  <c r="F48" i="14" s="1"/>
  <c r="G11" i="7"/>
  <c r="G10" i="7" s="1"/>
  <c r="G9" i="7" s="1"/>
  <c r="J128" i="3"/>
  <c r="J127" i="3" s="1"/>
  <c r="J123" i="3"/>
  <c r="J124" i="3"/>
  <c r="J110" i="3"/>
  <c r="J111" i="3"/>
  <c r="J114" i="3"/>
  <c r="J121" i="3"/>
  <c r="J61" i="3"/>
  <c r="J73" i="3"/>
  <c r="J85" i="3"/>
  <c r="J93" i="3"/>
  <c r="J92" i="3" s="1"/>
  <c r="J100" i="3"/>
  <c r="J99" i="3" s="1"/>
  <c r="J104" i="3"/>
  <c r="J103" i="3" s="1"/>
  <c r="J106" i="3"/>
  <c r="J52" i="3"/>
  <c r="J51" i="3" s="1"/>
  <c r="J54" i="3"/>
  <c r="J56" i="3"/>
  <c r="J43" i="3"/>
  <c r="J42" i="3" s="1"/>
  <c r="J38" i="3"/>
  <c r="J37" i="3" s="1"/>
  <c r="J34" i="3"/>
  <c r="J33" i="3" s="1"/>
  <c r="J30" i="3"/>
  <c r="J28" i="3"/>
  <c r="J27" i="3" s="1"/>
  <c r="J25" i="3"/>
  <c r="J24" i="3" s="1"/>
  <c r="J22" i="3"/>
  <c r="J21" i="3" s="1"/>
  <c r="J18" i="3"/>
  <c r="J13" i="3"/>
  <c r="J16" i="3"/>
  <c r="J9" i="1"/>
  <c r="J12" i="1"/>
  <c r="J15" i="1" s="1"/>
  <c r="J12" i="3" l="1"/>
  <c r="J11" i="3" s="1"/>
  <c r="J45" i="3" s="1"/>
  <c r="J113" i="3"/>
  <c r="J109" i="3"/>
  <c r="J60" i="3"/>
  <c r="J50" i="3" s="1"/>
  <c r="E308" i="7"/>
  <c r="J49" i="3" l="1"/>
  <c r="J130" i="3" s="1"/>
  <c r="H12" i="1"/>
  <c r="H9" i="1"/>
  <c r="G9" i="1" l="1"/>
  <c r="E298" i="7" l="1"/>
  <c r="E435" i="7"/>
  <c r="I15" i="7"/>
  <c r="I17" i="7"/>
  <c r="I18" i="7"/>
  <c r="I13" i="7"/>
  <c r="H431" i="7" l="1"/>
  <c r="H435" i="7"/>
  <c r="H433" i="7" s="1"/>
  <c r="E433" i="7"/>
  <c r="H426" i="7"/>
  <c r="H410" i="7"/>
  <c r="H381" i="7"/>
  <c r="H325" i="7"/>
  <c r="H333" i="7"/>
  <c r="H277" i="7"/>
  <c r="H280" i="7"/>
  <c r="H295" i="7"/>
  <c r="H306" i="7"/>
  <c r="H273" i="7"/>
  <c r="H262" i="7"/>
  <c r="H257" i="7"/>
  <c r="H234" i="7"/>
  <c r="H237" i="7"/>
  <c r="H192" i="7"/>
  <c r="H150" i="7"/>
  <c r="H152" i="7"/>
  <c r="H154" i="7"/>
  <c r="H159" i="7"/>
  <c r="H161" i="7"/>
  <c r="H118" i="7"/>
  <c r="H117" i="7"/>
  <c r="H126" i="7"/>
  <c r="H131" i="7"/>
  <c r="H79" i="7"/>
  <c r="H86" i="7"/>
  <c r="H57" i="7"/>
  <c r="H59" i="7"/>
  <c r="H61" i="7"/>
  <c r="H64" i="7"/>
  <c r="H27" i="7"/>
  <c r="H30" i="7"/>
  <c r="H36" i="7"/>
  <c r="H46" i="7"/>
  <c r="H51" i="7"/>
  <c r="J117" i="7" l="1"/>
  <c r="H434" i="7"/>
  <c r="H380" i="7"/>
  <c r="J380" i="7" s="1"/>
  <c r="H298" i="7"/>
  <c r="H189" i="7"/>
  <c r="J189" i="7" s="1"/>
  <c r="H322" i="7"/>
  <c r="H320" i="7" s="1"/>
  <c r="H233" i="7"/>
  <c r="H276" i="7"/>
  <c r="H149" i="7"/>
  <c r="H157" i="7"/>
  <c r="H70" i="7"/>
  <c r="H56" i="7"/>
  <c r="J56" i="7" s="1"/>
  <c r="H26" i="7"/>
  <c r="E407" i="7"/>
  <c r="E405" i="7"/>
  <c r="E403" i="7" s="1"/>
  <c r="E401" i="7"/>
  <c r="E399" i="7" s="1"/>
  <c r="E388" i="7"/>
  <c r="E387" i="7" s="1"/>
  <c r="E386" i="7" s="1"/>
  <c r="E378" i="7"/>
  <c r="E377" i="7" s="1"/>
  <c r="E376" i="7" s="1"/>
  <c r="E354" i="7"/>
  <c r="E353" i="7" s="1"/>
  <c r="E348" i="7"/>
  <c r="E337" i="7"/>
  <c r="E335" i="7" s="1"/>
  <c r="E320" i="7"/>
  <c r="E309" i="7"/>
  <c r="E302" i="7"/>
  <c r="E273" i="7"/>
  <c r="E259" i="7"/>
  <c r="E254" i="7"/>
  <c r="E247" i="7"/>
  <c r="E246" i="7" s="1"/>
  <c r="E240" i="7"/>
  <c r="E239" i="7" s="1"/>
  <c r="E231" i="7"/>
  <c r="E228" i="7"/>
  <c r="E224" i="7"/>
  <c r="E222" i="7" s="1"/>
  <c r="E217" i="7"/>
  <c r="E207" i="7"/>
  <c r="E205" i="7" s="1"/>
  <c r="E201" i="7"/>
  <c r="E187" i="7"/>
  <c r="E172" i="7"/>
  <c r="E165" i="7"/>
  <c r="E164" i="7" s="1"/>
  <c r="E115" i="7"/>
  <c r="E97" i="7"/>
  <c r="E94" i="7"/>
  <c r="E90" i="7"/>
  <c r="E54" i="7"/>
  <c r="E53" i="7" s="1"/>
  <c r="E24" i="7"/>
  <c r="E23" i="7" s="1"/>
  <c r="H429" i="7"/>
  <c r="H425" i="7"/>
  <c r="J425" i="7" s="1"/>
  <c r="H409" i="7"/>
  <c r="H405" i="7"/>
  <c r="H403" i="7" s="1"/>
  <c r="H401" i="7"/>
  <c r="H399" i="7" s="1"/>
  <c r="H390" i="7"/>
  <c r="H356" i="7"/>
  <c r="J356" i="7" s="1"/>
  <c r="H350" i="7"/>
  <c r="H337" i="7"/>
  <c r="H335" i="7" s="1"/>
  <c r="H305" i="7"/>
  <c r="H302" i="7"/>
  <c r="H261" i="7"/>
  <c r="H256" i="7"/>
  <c r="H249" i="7"/>
  <c r="H242" i="7"/>
  <c r="J242" i="7" s="1"/>
  <c r="H228" i="7"/>
  <c r="H226" i="7" s="1"/>
  <c r="H224" i="7"/>
  <c r="H222" i="7" s="1"/>
  <c r="H219" i="7"/>
  <c r="H207" i="7"/>
  <c r="H205" i="7" s="1"/>
  <c r="H203" i="7"/>
  <c r="H201" i="7" s="1"/>
  <c r="H109" i="7"/>
  <c r="H106" i="7"/>
  <c r="H99" i="7"/>
  <c r="H98" i="7" s="1"/>
  <c r="H94" i="7"/>
  <c r="H90" i="7"/>
  <c r="H50" i="7"/>
  <c r="H187" i="7" l="1"/>
  <c r="I187" i="7" s="1"/>
  <c r="E347" i="7"/>
  <c r="E346" i="7" s="1"/>
  <c r="E319" i="7"/>
  <c r="J320" i="7"/>
  <c r="H319" i="7"/>
  <c r="H166" i="7"/>
  <c r="J167" i="7"/>
  <c r="H247" i="7"/>
  <c r="J249" i="7"/>
  <c r="H418" i="7"/>
  <c r="J418" i="7" s="1"/>
  <c r="H378" i="7"/>
  <c r="J378" i="7" s="1"/>
  <c r="H379" i="7"/>
  <c r="I322" i="7"/>
  <c r="J322" i="7"/>
  <c r="H309" i="7"/>
  <c r="H308" i="7" s="1"/>
  <c r="H304" i="7"/>
  <c r="I276" i="7"/>
  <c r="J276" i="7"/>
  <c r="I233" i="7"/>
  <c r="J233" i="7"/>
  <c r="H217" i="7"/>
  <c r="J217" i="7" s="1"/>
  <c r="J219" i="7"/>
  <c r="H210" i="7"/>
  <c r="J210" i="7" s="1"/>
  <c r="J212" i="7"/>
  <c r="I189" i="7"/>
  <c r="H188" i="7"/>
  <c r="I157" i="7"/>
  <c r="J157" i="7"/>
  <c r="I149" i="7"/>
  <c r="J149" i="7"/>
  <c r="I50" i="7"/>
  <c r="J50" i="7"/>
  <c r="I26" i="7"/>
  <c r="J26" i="7"/>
  <c r="E210" i="7"/>
  <c r="H321" i="7"/>
  <c r="H231" i="7"/>
  <c r="H240" i="7"/>
  <c r="J240" i="7" s="1"/>
  <c r="I242" i="7"/>
  <c r="H165" i="7"/>
  <c r="J165" i="7" s="1"/>
  <c r="I167" i="7"/>
  <c r="H254" i="7"/>
  <c r="H348" i="7"/>
  <c r="H407" i="7"/>
  <c r="H116" i="7"/>
  <c r="I117" i="7"/>
  <c r="I320" i="7"/>
  <c r="H259" i="7"/>
  <c r="H354" i="7"/>
  <c r="J354" i="7" s="1"/>
  <c r="I356" i="7"/>
  <c r="H413" i="7"/>
  <c r="J413" i="7" s="1"/>
  <c r="H428" i="7"/>
  <c r="H55" i="7"/>
  <c r="I56" i="7"/>
  <c r="H97" i="7"/>
  <c r="H388" i="7"/>
  <c r="H115" i="7"/>
  <c r="H67" i="7" s="1"/>
  <c r="H148" i="7"/>
  <c r="H105" i="7"/>
  <c r="H69" i="7"/>
  <c r="H25" i="7"/>
  <c r="H54" i="7"/>
  <c r="J54" i="7" s="1"/>
  <c r="E253" i="7"/>
  <c r="E171" i="7"/>
  <c r="H104" i="7"/>
  <c r="E393" i="7"/>
  <c r="E104" i="7"/>
  <c r="H24" i="7"/>
  <c r="J24" i="7" s="1"/>
  <c r="H68" i="7"/>
  <c r="E271" i="7"/>
  <c r="E270" i="7" s="1"/>
  <c r="E429" i="7"/>
  <c r="E226" i="7"/>
  <c r="E147" i="7"/>
  <c r="E146" i="7" s="1"/>
  <c r="E68" i="7"/>
  <c r="H22" i="7" l="1"/>
  <c r="H342" i="7"/>
  <c r="J343" i="7"/>
  <c r="H341" i="7"/>
  <c r="J187" i="7"/>
  <c r="I319" i="7"/>
  <c r="J319" i="7"/>
  <c r="J195" i="7"/>
  <c r="E67" i="7"/>
  <c r="E22" i="7" s="1"/>
  <c r="H246" i="7"/>
  <c r="J246" i="7" s="1"/>
  <c r="J247" i="7"/>
  <c r="E195" i="7"/>
  <c r="H377" i="7"/>
  <c r="J377" i="7" s="1"/>
  <c r="H271" i="7"/>
  <c r="J271" i="7" s="1"/>
  <c r="I231" i="7"/>
  <c r="J231" i="7"/>
  <c r="I115" i="7"/>
  <c r="J115" i="7"/>
  <c r="E428" i="7"/>
  <c r="E392" i="7" s="1"/>
  <c r="I418" i="7"/>
  <c r="H53" i="7"/>
  <c r="I54" i="7"/>
  <c r="H387" i="7"/>
  <c r="H253" i="7"/>
  <c r="H164" i="7"/>
  <c r="I165" i="7"/>
  <c r="H412" i="7"/>
  <c r="H393" i="7"/>
  <c r="H347" i="7"/>
  <c r="H239" i="7"/>
  <c r="I240" i="7"/>
  <c r="H23" i="7"/>
  <c r="J23" i="7" s="1"/>
  <c r="I24" i="7"/>
  <c r="H353" i="7"/>
  <c r="I354" i="7"/>
  <c r="H171" i="7"/>
  <c r="J341" i="7" l="1"/>
  <c r="H340" i="7"/>
  <c r="I195" i="7"/>
  <c r="E163" i="7"/>
  <c r="I164" i="7"/>
  <c r="J164" i="7"/>
  <c r="H376" i="7"/>
  <c r="J376" i="7" s="1"/>
  <c r="J412" i="7"/>
  <c r="I353" i="7"/>
  <c r="J353" i="7"/>
  <c r="I271" i="7"/>
  <c r="H270" i="7"/>
  <c r="H163" i="7" s="1"/>
  <c r="H12" i="7" s="1"/>
  <c r="I239" i="7"/>
  <c r="J239" i="7"/>
  <c r="I171" i="7"/>
  <c r="J171" i="7"/>
  <c r="I53" i="7"/>
  <c r="J53" i="7"/>
  <c r="I23" i="7"/>
  <c r="H386" i="7"/>
  <c r="I67" i="7"/>
  <c r="H392" i="7"/>
  <c r="E11" i="7"/>
  <c r="E10" i="7" s="1"/>
  <c r="E9" i="7" s="1"/>
  <c r="J340" i="7" l="1"/>
  <c r="J270" i="7"/>
  <c r="I392" i="7"/>
  <c r="J392" i="7"/>
  <c r="I346" i="7"/>
  <c r="J346" i="7"/>
  <c r="J163" i="7"/>
  <c r="I270" i="7"/>
  <c r="M53" i="3"/>
  <c r="M55" i="3"/>
  <c r="M57" i="3"/>
  <c r="M58" i="3"/>
  <c r="M62" i="3"/>
  <c r="M63" i="3"/>
  <c r="M64" i="3"/>
  <c r="M67" i="3"/>
  <c r="M68" i="3"/>
  <c r="M69" i="3"/>
  <c r="M70" i="3"/>
  <c r="M71" i="3"/>
  <c r="M74" i="3"/>
  <c r="M75" i="3"/>
  <c r="M76" i="3"/>
  <c r="M77" i="3"/>
  <c r="M78" i="3"/>
  <c r="M79" i="3"/>
  <c r="M80" i="3"/>
  <c r="M81" i="3"/>
  <c r="M82" i="3"/>
  <c r="M87" i="3"/>
  <c r="M90" i="3"/>
  <c r="M91" i="3"/>
  <c r="M94" i="3"/>
  <c r="M17" i="3"/>
  <c r="M19" i="3"/>
  <c r="M35" i="3"/>
  <c r="M41" i="3"/>
  <c r="H35" i="14"/>
  <c r="J267" i="7" l="1"/>
  <c r="H265" i="7"/>
  <c r="I163" i="7"/>
  <c r="H44" i="3"/>
  <c r="H43" i="3" s="1"/>
  <c r="H42" i="3" s="1"/>
  <c r="H45" i="3" s="1"/>
  <c r="I8" i="14"/>
  <c r="I14" i="14"/>
  <c r="I20" i="14"/>
  <c r="I23" i="14"/>
  <c r="I27" i="14"/>
  <c r="I33" i="14"/>
  <c r="I41" i="14"/>
  <c r="I44" i="14"/>
  <c r="H26" i="14"/>
  <c r="H29" i="14"/>
  <c r="H32" i="14"/>
  <c r="H37" i="14"/>
  <c r="H40" i="14"/>
  <c r="H43" i="14"/>
  <c r="H7" i="14"/>
  <c r="H10" i="14"/>
  <c r="H13" i="14"/>
  <c r="H16" i="14"/>
  <c r="H19" i="14"/>
  <c r="H22" i="14"/>
  <c r="L93" i="3"/>
  <c r="L100" i="3"/>
  <c r="L104" i="3"/>
  <c r="L106" i="3"/>
  <c r="L111" i="3"/>
  <c r="L114" i="3"/>
  <c r="L121" i="3"/>
  <c r="L124" i="3"/>
  <c r="L54" i="3"/>
  <c r="L83" i="3"/>
  <c r="L22" i="3"/>
  <c r="L21" i="3" s="1"/>
  <c r="L25" i="3"/>
  <c r="L28" i="3"/>
  <c r="L30" i="3"/>
  <c r="L34" i="3"/>
  <c r="L38" i="3"/>
  <c r="L37" i="3" s="1"/>
  <c r="K9" i="1"/>
  <c r="K12" i="1"/>
  <c r="H264" i="7" l="1"/>
  <c r="J264" i="7" s="1"/>
  <c r="J265" i="7"/>
  <c r="H25" i="14"/>
  <c r="M18" i="3"/>
  <c r="M16" i="3"/>
  <c r="M13" i="3"/>
  <c r="L43" i="3"/>
  <c r="M44" i="3"/>
  <c r="H6" i="14"/>
  <c r="L24" i="3"/>
  <c r="L12" i="3"/>
  <c r="L110" i="3"/>
  <c r="L99" i="3"/>
  <c r="L33" i="3"/>
  <c r="L123" i="3"/>
  <c r="L92" i="3"/>
  <c r="L27" i="3"/>
  <c r="L113" i="3"/>
  <c r="L103" i="3"/>
  <c r="K15" i="1"/>
  <c r="H104" i="3"/>
  <c r="L42" i="3" l="1"/>
  <c r="G8" i="11"/>
  <c r="I9" i="11"/>
  <c r="H9" i="11"/>
  <c r="M43" i="3"/>
  <c r="H48" i="14"/>
  <c r="H47" i="14"/>
  <c r="L11" i="3"/>
  <c r="L109" i="3"/>
  <c r="K24" i="1"/>
  <c r="L24" i="1" s="1"/>
  <c r="E8" i="11"/>
  <c r="M42" i="3" l="1"/>
  <c r="L49" i="3"/>
  <c r="L45" i="3"/>
  <c r="L128" i="3"/>
  <c r="G7" i="11"/>
  <c r="I8" i="11"/>
  <c r="E7" i="11"/>
  <c r="I15" i="1"/>
  <c r="D49" i="14"/>
  <c r="G6" i="11" l="1"/>
  <c r="I6" i="11" s="1"/>
  <c r="I7" i="11"/>
  <c r="L127" i="3"/>
  <c r="E6" i="11"/>
  <c r="D26" i="14"/>
  <c r="D29" i="14"/>
  <c r="D32" i="14"/>
  <c r="L130" i="3" l="1"/>
  <c r="D37" i="14"/>
  <c r="D40" i="14"/>
  <c r="D43" i="14"/>
  <c r="D22" i="14"/>
  <c r="D19" i="14"/>
  <c r="D16" i="14"/>
  <c r="D13" i="14"/>
  <c r="D10" i="14"/>
  <c r="D7" i="14"/>
  <c r="D25" i="14" l="1"/>
  <c r="D48" i="14" s="1"/>
  <c r="D6" i="14"/>
  <c r="D47" i="14" s="1"/>
  <c r="H100" i="3"/>
  <c r="H99" i="3" s="1"/>
  <c r="H61" i="3"/>
  <c r="H52" i="3"/>
  <c r="H54" i="3"/>
  <c r="H56" i="3"/>
  <c r="H66" i="3"/>
  <c r="H73" i="3"/>
  <c r="H85" i="3"/>
  <c r="H93" i="3"/>
  <c r="H92" i="3" s="1"/>
  <c r="H106" i="3"/>
  <c r="H103" i="3" s="1"/>
  <c r="H111" i="3"/>
  <c r="H110" i="3" s="1"/>
  <c r="H114" i="3"/>
  <c r="H124" i="3"/>
  <c r="H123" i="3" s="1"/>
  <c r="H121" i="3"/>
  <c r="H83" i="3"/>
  <c r="H38" i="3"/>
  <c r="H37" i="3" s="1"/>
  <c r="H34" i="3"/>
  <c r="H33" i="3" s="1"/>
  <c r="H30" i="3"/>
  <c r="H28" i="3"/>
  <c r="H25" i="3"/>
  <c r="H24" i="3" s="1"/>
  <c r="H18" i="3"/>
  <c r="H22" i="3"/>
  <c r="H21" i="3" s="1"/>
  <c r="H13" i="3"/>
  <c r="H16" i="3"/>
  <c r="D9" i="11"/>
  <c r="H15" i="1"/>
  <c r="H51" i="3" l="1"/>
  <c r="D8" i="11"/>
  <c r="H60" i="3"/>
  <c r="H50" i="3" s="1"/>
  <c r="H27" i="3"/>
  <c r="H113" i="3"/>
  <c r="H109" i="3" s="1"/>
  <c r="H12" i="3"/>
  <c r="H24" i="1"/>
  <c r="H129" i="3"/>
  <c r="H128" i="3" s="1"/>
  <c r="H127" i="3" s="1"/>
  <c r="I49" i="14"/>
  <c r="D7" i="11" l="1"/>
  <c r="H49" i="3"/>
  <c r="H130" i="3" s="1"/>
  <c r="C53" i="8"/>
  <c r="C54" i="8"/>
  <c r="C57" i="8"/>
  <c r="C64" i="8"/>
  <c r="C49" i="8"/>
  <c r="C42" i="8"/>
  <c r="C30" i="8"/>
  <c r="C34" i="8"/>
  <c r="D6" i="11" l="1"/>
  <c r="C29" i="8"/>
  <c r="C28" i="8" s="1"/>
  <c r="I7" i="14"/>
  <c r="I13" i="14"/>
  <c r="I19" i="14"/>
  <c r="I22" i="14"/>
  <c r="I26" i="14"/>
  <c r="I32" i="14"/>
  <c r="I40" i="14"/>
  <c r="I43" i="14"/>
  <c r="I6" i="14" l="1"/>
  <c r="C47" i="14"/>
  <c r="I47" i="14" s="1"/>
  <c r="I25" i="14"/>
  <c r="C48" i="14"/>
  <c r="I48" i="14" s="1"/>
  <c r="H8" i="11"/>
  <c r="G12" i="1"/>
  <c r="G15" i="1" l="1"/>
  <c r="C25" i="8"/>
  <c r="C22" i="8"/>
  <c r="C18" i="8"/>
  <c r="C15" i="8"/>
  <c r="C7" i="8"/>
  <c r="C12" i="8"/>
  <c r="H7" i="11" l="1"/>
  <c r="H6" i="11"/>
  <c r="C6" i="8"/>
  <c r="M93" i="3" l="1"/>
  <c r="M85" i="3"/>
  <c r="M73" i="3"/>
  <c r="M66" i="3"/>
  <c r="M61" i="3"/>
  <c r="M56" i="3"/>
  <c r="M52" i="3"/>
  <c r="M54" i="3"/>
  <c r="M92" i="3" l="1"/>
  <c r="M51" i="3"/>
  <c r="M103" i="3"/>
  <c r="M60" i="3"/>
  <c r="M34" i="3"/>
  <c r="M30" i="3"/>
  <c r="M33" i="3" l="1"/>
  <c r="M50" i="3"/>
  <c r="M27" i="3"/>
  <c r="M12" i="3"/>
  <c r="M49" i="3" l="1"/>
  <c r="M11" i="3"/>
  <c r="M130" i="3" l="1"/>
  <c r="M45" i="3"/>
  <c r="H147" i="7"/>
  <c r="J147" i="7" s="1"/>
  <c r="H146" i="7" l="1"/>
  <c r="J146" i="7" s="1"/>
  <c r="I147" i="7"/>
  <c r="I146" i="7" l="1"/>
  <c r="J22" i="7"/>
  <c r="I22" i="7" l="1"/>
  <c r="J12" i="7"/>
  <c r="I12" i="7" l="1"/>
  <c r="H11" i="7"/>
  <c r="J11" i="7" s="1"/>
  <c r="H10" i="7" l="1"/>
  <c r="J10" i="7" s="1"/>
  <c r="I11" i="7"/>
  <c r="H9" i="7" l="1"/>
  <c r="I10" i="7"/>
  <c r="I9" i="7" l="1"/>
  <c r="J9" i="7"/>
</calcChain>
</file>

<file path=xl/sharedStrings.xml><?xml version="1.0" encoding="utf-8"?>
<sst xmlns="http://schemas.openxmlformats.org/spreadsheetml/2006/main" count="861" uniqueCount="365">
  <si>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</si>
  <si>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</si>
  <si>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</si>
  <si>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</si>
  <si>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</si>
  <si>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</si>
  <si>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</si>
  <si>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</si>
  <si>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</si>
  <si>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</si>
  <si>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</si>
  <si>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</si>
  <si>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</si>
  <si>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</si>
  <si>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</si>
  <si>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NAZIV RAZDJELA</t>
  </si>
  <si>
    <t>NAZIV GLAVE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</si>
  <si>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</si>
  <si>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</si>
  <si>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</si>
  <si>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</si>
  <si>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</si>
  <si>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</si>
  <si>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</si>
  <si>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</si>
  <si>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</si>
  <si>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</si>
  <si>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</si>
  <si>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</si>
  <si>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</si>
  <si>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</si>
  <si>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</si>
  <si>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</si>
  <si>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</si>
  <si>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</si>
  <si>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</si>
  <si>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</si>
  <si>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</si>
  <si>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</si>
  <si>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</si>
  <si>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</si>
  <si>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</si>
  <si>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</si>
  <si>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</si>
  <si>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</si>
  <si>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</si>
  <si>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</si>
  <si>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</si>
  <si>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</si>
  <si>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</si>
  <si>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</si>
  <si>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</si>
  <si>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</si>
  <si>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</si>
  <si>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</si>
  <si>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</si>
  <si>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</si>
  <si>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</si>
  <si>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</si>
  <si>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</si>
  <si>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</si>
  <si>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ORGANIZACIJSKOJ KLASIFIKACIJI</t>
  </si>
  <si>
    <t>IZVJEŠTAJ PO PROGRAMSKOJ KLASIFIKACIJI</t>
  </si>
  <si>
    <t>BROJČANA OZNAKA RAZDJELA</t>
  </si>
  <si>
    <t>BROJČANA OZNAKA GLAVE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</si>
  <si>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</si>
  <si>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</si>
  <si>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</si>
  <si>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</si>
  <si>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</si>
  <si>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</si>
  <si>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</si>
  <si>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</si>
  <si>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</si>
  <si>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</si>
  <si>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</si>
  <si>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</si>
  <si>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OSTVARENJE/ IZVRŠENJE 
N-1. </t>
  </si>
  <si>
    <t xml:space="preserve"> IZVRŠENJE 
N.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</si>
  <si>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</si>
  <si>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</si>
  <si>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TEKUĆI PLAN 2023.</t>
  </si>
  <si>
    <t xml:space="preserve">OSTVARENJE/IZVRŠENJE 
2022. </t>
  </si>
  <si>
    <t xml:space="preserve">OSTVARENJE/IZVRŠENJE 
2023. </t>
  </si>
  <si>
    <t>Pomoći od međunarod.organizacija</t>
  </si>
  <si>
    <t>Tekuće pomoći -izvanpror.korisnici</t>
  </si>
  <si>
    <t>Tekuće pomoći proračunskim korisnicima iz proračuna koji im nije nadležan</t>
  </si>
  <si>
    <t xml:space="preserve">Tekuće pomoći od izvanproračunskih korisnika </t>
  </si>
  <si>
    <t xml:space="preserve">Tekuće pomoći od međunarodnih organizacija 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</si>
  <si>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</si>
  <si>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</si>
  <si>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</si>
  <si>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</si>
  <si>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</si>
  <si>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</si>
  <si>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 xml:space="preserve">Ostali nespomenuti prihodi </t>
  </si>
  <si>
    <t>Prihodi od prodaje proizvoda i robe te pruženih usluga, prihodi od donacija te povrati po protestiranim jamstvima</t>
  </si>
  <si>
    <t>Prihodi od pruženih usluga</t>
  </si>
  <si>
    <t>Donacije od pravnih i fizičkih osoba izvan općeg proračuna i povrat donacija po protestiranim jamstvima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</si>
  <si>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</si>
  <si>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</si>
  <si>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</si>
  <si>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</si>
  <si>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</si>
  <si>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</si>
  <si>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</si>
  <si>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Ostali rashodi za zaposlene</t>
  </si>
  <si>
    <t>Doprinosi na plaće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</si>
  <si>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</si>
  <si>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</si>
  <si>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</si>
  <si>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</si>
  <si>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</si>
  <si>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</si>
  <si>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</si>
  <si>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</si>
  <si>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</si>
  <si>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</si>
  <si>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</si>
  <si>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</si>
  <si>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</si>
  <si>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</si>
  <si>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</si>
  <si>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</si>
  <si>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</si>
  <si>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</si>
  <si>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</si>
  <si>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</si>
  <si>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</si>
  <si>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</si>
  <si>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 i norme</t>
  </si>
  <si>
    <t>Pristojbe i naknade</t>
  </si>
  <si>
    <t>Ostali nespomenuti rashodi poslovanja</t>
  </si>
  <si>
    <t>Financijski rashodi</t>
  </si>
  <si>
    <t>Ostali financijski rashodi</t>
  </si>
  <si>
    <t>Bankarske usluge i usluge platnog prometa</t>
  </si>
  <si>
    <t>Zatezne kamate</t>
  </si>
  <si>
    <t>Ostali rashodi</t>
  </si>
  <si>
    <t>Kazne, penali i naknade štete</t>
  </si>
  <si>
    <t>Naknade šteta pravnim i fizičkim osobama</t>
  </si>
  <si>
    <r>
      <t xml:space="preserve">Rashodi za nabavu neproizvedene </t>
    </r>
    <r>
      <rPr>
        <b/>
        <sz val="10"/>
        <rFont val="Times New Roman"/>
        <family val="1"/>
        <charset val="238"/>
      </rPr>
      <t>dugotrajne</t>
    </r>
    <r>
      <rPr>
        <b/>
        <sz val="10"/>
        <color indexed="10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imovine</t>
    </r>
  </si>
  <si>
    <t>Nematerijalna imovina</t>
  </si>
  <si>
    <t>Ostala nematerijalna imovina</t>
  </si>
  <si>
    <t>Uredska oprema i namještaj</t>
  </si>
  <si>
    <t>Komunikacijska oprema</t>
  </si>
  <si>
    <t>Sportska i glazbena oprema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</si>
  <si>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</si>
  <si>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</si>
  <si>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</si>
  <si>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</si>
  <si>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</si>
  <si>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Rashodi za nabavu proizvedene dugotrajne imovine</t>
  </si>
  <si>
    <t>Postrojenja i oprema</t>
  </si>
  <si>
    <t xml:space="preserve">OSTVARENJE/IZVRŠENJE 2022. </t>
  </si>
  <si>
    <t xml:space="preserve"> 63  Pomoći iz inozemstva i od subjekata unutar općeg proračuna</t>
  </si>
  <si>
    <t>65  Prihodi od upravnih i administrativnih pristojbi, pristojbi po posebnim propisima i naknada</t>
  </si>
  <si>
    <t>47 Prihodi za posebne namjene</t>
  </si>
  <si>
    <t>66  Prihodi od prodaje proizvoda i robe te pruženih usluga i prihodi od donacija</t>
  </si>
  <si>
    <t>32 Vlastiti prihodi SŠ</t>
  </si>
  <si>
    <t>62 Donacije za srednje škole</t>
  </si>
  <si>
    <t>68  Ostali prihodi</t>
  </si>
  <si>
    <t>58 Pomoći iz INO i ost.korisnici unutar općeg proračuna</t>
  </si>
  <si>
    <t>53 Prihodi iz proračuna za financ.red.djelat.-MZO</t>
  </si>
  <si>
    <t>55 Tekuće pomoći korisnic. od proračuna koji im nije nadležan</t>
  </si>
  <si>
    <t>64  Prihodi od imovine</t>
  </si>
  <si>
    <t xml:space="preserve">67  Prihodi iz nadležnog proračuna </t>
  </si>
  <si>
    <t>11 Prihodi iz nadležnog proračuna</t>
  </si>
  <si>
    <t>09 Obrazovanje</t>
  </si>
  <si>
    <t>092 Srednjoškolsko obrazovanje</t>
  </si>
  <si>
    <t>0922  Više srednjoškolsko obrazovanje</t>
  </si>
  <si>
    <t>32 Vlastiti prihodi</t>
  </si>
  <si>
    <t>4 Prihodi za posebne namjene</t>
  </si>
  <si>
    <t xml:space="preserve">  47 Prihodi za posebne namjene</t>
  </si>
  <si>
    <t>5 Pomoći</t>
  </si>
  <si>
    <t>6 Donacije</t>
  </si>
  <si>
    <t xml:space="preserve">  62  Donacije</t>
  </si>
  <si>
    <t>48 Decentralizirana sredstva SŠ</t>
  </si>
  <si>
    <t>34 Financijski rashodi</t>
  </si>
  <si>
    <t>37 Naknade građanima i kućanstvima</t>
  </si>
  <si>
    <t>38 Ostali rashodi</t>
  </si>
  <si>
    <t>3 RASHODI POSLOVANJA</t>
  </si>
  <si>
    <t>4 RASHODI ZA NABAVU NEF.IMOVINE</t>
  </si>
  <si>
    <t>41 Nematerijalna imovina</t>
  </si>
  <si>
    <t>42 Rashodi za nabavu proiz.dug.imovine</t>
  </si>
  <si>
    <t>45 Rashodi za nabavu nep.dug.imovine</t>
  </si>
  <si>
    <t xml:space="preserve">  31  Rashodi za zaposlene</t>
  </si>
  <si>
    <t xml:space="preserve">  32 Materijalni rashodi</t>
  </si>
  <si>
    <t>32 Preneseni višak vl.prihoda korišten za pokriće rashoda</t>
  </si>
  <si>
    <t>UKUPNI PRIHODI</t>
  </si>
  <si>
    <t>PRENESENI VIŠAK/MANJAK PRIHODA ZA POKRIĆE MANJKA</t>
  </si>
  <si>
    <t>Reprezentacija</t>
  </si>
  <si>
    <t>Naknade za rad predst. I izvrš.tijela</t>
  </si>
  <si>
    <t>Naknade troškova osobama izvan rad.odnosa</t>
  </si>
  <si>
    <t>Oprema za održavanje i zaštitu</t>
  </si>
  <si>
    <t>Instrumenti, uređaji i strojevi</t>
  </si>
  <si>
    <t>Ostale naknade troškova zaposlenima</t>
  </si>
  <si>
    <t>Naknade građanima i kućanstvima</t>
  </si>
  <si>
    <t>Naknade građanima i kućanstvima u novcu</t>
  </si>
  <si>
    <t>Naknade građanima i kućanstvima u naravi</t>
  </si>
  <si>
    <t>Tekuće donacije</t>
  </si>
  <si>
    <t>Tekuće donacije u naravi</t>
  </si>
  <si>
    <t>Rezultat poslovanja</t>
  </si>
  <si>
    <t>Višak/manjak prihoda</t>
  </si>
  <si>
    <t>Višak prihoda</t>
  </si>
  <si>
    <t>UKUPNO PRIHODI + VIŠAK KORIŠTEN ZA POKRIĆE RASHODA</t>
  </si>
  <si>
    <t>Manjak prihoda</t>
  </si>
  <si>
    <t>UKUPNO RASHODI + POKRIVENI MANJAK</t>
  </si>
  <si>
    <t>2. REBALANS 2023.</t>
  </si>
  <si>
    <t>TEKUĆI PLAN2023.</t>
  </si>
  <si>
    <t>5=4/2*100</t>
  </si>
  <si>
    <t>A220101</t>
  </si>
  <si>
    <t>Materijalni rashodi SŠ po kriterijima</t>
  </si>
  <si>
    <t>007</t>
  </si>
  <si>
    <t>Razdjel</t>
  </si>
  <si>
    <t>UO ZA OBRAZOVANJE, KULTURU, SPORT I TEHNIČKU KULTURU</t>
  </si>
  <si>
    <t>00720</t>
  </si>
  <si>
    <t>Glava</t>
  </si>
  <si>
    <t>OBRAZOVANJE</t>
  </si>
  <si>
    <t>Proračunski korisnik</t>
  </si>
  <si>
    <t>TSŠ-SMSI Leonardo da Vinci Buje-Buie</t>
  </si>
  <si>
    <t>Glavni program</t>
  </si>
  <si>
    <t>082-17097 TSŠ-SMSI Leonardo da Vinci Buje-Buie</t>
  </si>
  <si>
    <t>2201</t>
  </si>
  <si>
    <t>Program</t>
  </si>
  <si>
    <t>REDOVNA DJELATNOST SŠ-MINIMALNI STANDARD</t>
  </si>
  <si>
    <t>AK.</t>
  </si>
  <si>
    <t>Izvor</t>
  </si>
  <si>
    <t>IF-Županija - decentralizirana sred. za SŠ (48007)</t>
  </si>
  <si>
    <t>MATERIJALNI RASHODI</t>
  </si>
  <si>
    <t>NAKNADE TROŠKOVA ZAPOSLENIMA</t>
  </si>
  <si>
    <t>RASHODI ZA MATERIJAL I ENERGIJU</t>
  </si>
  <si>
    <t>RASHODI ZA USLUGE</t>
  </si>
  <si>
    <t>OSTALI NESPOMENUTI RASHODI</t>
  </si>
  <si>
    <t>FINANCIJSKI RASHODI</t>
  </si>
  <si>
    <t>OSTALI FINANCIJSKI RASHODI</t>
  </si>
  <si>
    <t>A220102</t>
  </si>
  <si>
    <t>Materijalni rashodi SŠ po stvarnom trošku</t>
  </si>
  <si>
    <t>A220103</t>
  </si>
  <si>
    <t>Materijalni rashodi SŠ-drugi izvori financiranja</t>
  </si>
  <si>
    <t>IF-Vlastiti prihodi srednjih škola SVI - (32400)</t>
  </si>
  <si>
    <t>NAKNADE TROŠKOVA OSOBAMA ZVAN RAD.ODN.</t>
  </si>
  <si>
    <t>POSTROJENJA I OPREMA</t>
  </si>
  <si>
    <t>KNJIGE</t>
  </si>
  <si>
    <t xml:space="preserve">Prihodi za posebne namjene za srednje škole </t>
  </si>
  <si>
    <t>IF-Ministarstvo znanosti i obrazovanja za proračunske korisnike (53082)</t>
  </si>
  <si>
    <t>RASHODI ZA ZAPOSLENE</t>
  </si>
  <si>
    <t>DOPRINOSI ZA OBVEZNO OSIGURANJE</t>
  </si>
  <si>
    <t>IF-Poračunski korisnici za proračunske korisnike (58800)</t>
  </si>
  <si>
    <t>NAKNADE TROŠKOVA OSOBAMA IZV.RAD.ODN.</t>
  </si>
  <si>
    <t>A220104</t>
  </si>
  <si>
    <t>Plaće i drugi rashodi za zaposlene srednjih škola</t>
  </si>
  <si>
    <t>OSTALI RASHODI ZA ZAPOSLENE</t>
  </si>
  <si>
    <t>PRISTOJBE I NAKNADE</t>
  </si>
  <si>
    <t>PROGRAMI OBRAZOVANJA IZNAD STANDARDA</t>
  </si>
  <si>
    <t>A230101</t>
  </si>
  <si>
    <t xml:space="preserve">Materijalni troškovi iznad standarda </t>
  </si>
  <si>
    <t>Nenamjenski prihodi i primici</t>
  </si>
  <si>
    <t>A230102</t>
  </si>
  <si>
    <t>Županijska natjecanja</t>
  </si>
  <si>
    <t>Ostale institucije za srednje škole</t>
  </si>
  <si>
    <t>A230139</t>
  </si>
  <si>
    <t>Maturalne zabave</t>
  </si>
  <si>
    <t>Općina Brtonigla</t>
  </si>
  <si>
    <t>Grad Buje</t>
  </si>
  <si>
    <t>Općina Grožnjan</t>
  </si>
  <si>
    <t>Grad Novigrad</t>
  </si>
  <si>
    <t>Grad Poreč</t>
  </si>
  <si>
    <t>Općina Tar-Vabriga</t>
  </si>
  <si>
    <t>Donacije za srednje škole</t>
  </si>
  <si>
    <t>A230140</t>
  </si>
  <si>
    <t>Sufinanciranje redovne djelatnosti</t>
  </si>
  <si>
    <t>A230145</t>
  </si>
  <si>
    <t xml:space="preserve">Vježbeničke tvrtke za ekonomiste </t>
  </si>
  <si>
    <t>A230148</t>
  </si>
  <si>
    <t>Financiranje učenika sa posebnim potrebama</t>
  </si>
  <si>
    <t>IF-Nenamjenski (opći) prihodi i primici (11001)</t>
  </si>
  <si>
    <t xml:space="preserve">NAKNADE GRAĐANIMA I KUĆANSTVIMA </t>
  </si>
  <si>
    <t xml:space="preserve">Ministarstvo znanosti i obrazovanja </t>
  </si>
  <si>
    <t>A230165</t>
  </si>
  <si>
    <t>Učenički servis</t>
  </si>
  <si>
    <t>A230176</t>
  </si>
  <si>
    <t>Državno natjecanje</t>
  </si>
  <si>
    <t>MATERIJAL I SIROVINE</t>
  </si>
  <si>
    <t>A230184</t>
  </si>
  <si>
    <t>Zavičajna nastava</t>
  </si>
  <si>
    <t>A230204</t>
  </si>
  <si>
    <t>Provedba kurikuluma</t>
  </si>
  <si>
    <t>Ministarstvo znanosti, obrazovanja i sporta</t>
  </si>
  <si>
    <t>A230209</t>
  </si>
  <si>
    <t>Menstrualne higijenske potrepštine</t>
  </si>
  <si>
    <t>Ministarstvo rada, mirov.susatava, obitelji i soc.pol.</t>
  </si>
  <si>
    <t>TEKUĆE DONACIJE U NARAVI</t>
  </si>
  <si>
    <t>INVESTICIJSKO ODRŽAVANJE SREDNJIH ŠKOLA</t>
  </si>
  <si>
    <t>A240201</t>
  </si>
  <si>
    <t>Investicijsko održavanje SŠ-min.standard</t>
  </si>
  <si>
    <t>Decentralizirana sredstva za srednje škole</t>
  </si>
  <si>
    <t>KAPITALNA ULAGANJA U SŠ</t>
  </si>
  <si>
    <t>K240413</t>
  </si>
  <si>
    <t>TSŠ Leonardo da Vinci</t>
  </si>
  <si>
    <t>Dec.sredstva prethodne godine</t>
  </si>
  <si>
    <t>DODATNA ULAGANJA NA GRAĐEV.OBJEKTIMA</t>
  </si>
  <si>
    <t>OPREMANJE U SREDNJIM ŠKOLAMA</t>
  </si>
  <si>
    <t>K240601</t>
  </si>
  <si>
    <t>Školski namještaj i oprema</t>
  </si>
  <si>
    <t>K240602</t>
  </si>
  <si>
    <t>Opremanje biblioteke</t>
  </si>
  <si>
    <t>K240604</t>
  </si>
  <si>
    <t>Opremanje kabineta</t>
  </si>
  <si>
    <t>Materijal i dijelovi za tek.i investicijsko održavanje</t>
  </si>
  <si>
    <t>Sitan inventar i auto gume</t>
  </si>
  <si>
    <t>OSTALI NESPOMENUTI RASHODI POSLOVANJA</t>
  </si>
  <si>
    <t>OSTALI NEFINANCIJSKI RASHODI</t>
  </si>
  <si>
    <t>USLUGE TEKUĆEG I INV.ODRŽAVANJA</t>
  </si>
  <si>
    <t>Opći prihodi i primici</t>
  </si>
  <si>
    <t>Doprinosi</t>
  </si>
  <si>
    <t>Vlastiti prihodi</t>
  </si>
  <si>
    <t>Prihodi za posebne namjene</t>
  </si>
  <si>
    <t>Pomoći</t>
  </si>
  <si>
    <t>Prihodi od nefinancijske imovine</t>
  </si>
  <si>
    <t>Namjenski primici</t>
  </si>
  <si>
    <t>Rezultat</t>
  </si>
  <si>
    <t>PRORAČUNSKI KORISNIK-RKP</t>
  </si>
  <si>
    <t>OPIS</t>
  </si>
  <si>
    <t>Nenaplaćenih potraživanja</t>
  </si>
  <si>
    <t>Dospjelih obveza</t>
  </si>
  <si>
    <t>Potencijalnih obveza po osnovi sudskih sporova</t>
  </si>
  <si>
    <t>TSŠ-SMSI LEONARDO DA VINCI BUJE-BUIE - 17097</t>
  </si>
  <si>
    <t>TEKUĆI PLAN 2024.</t>
  </si>
  <si>
    <t>IZVORNI PLAN 2024.</t>
  </si>
  <si>
    <t>OSTVARENJE/IZVRŠENJE 
6.2024.</t>
  </si>
  <si>
    <t xml:space="preserve">OSTVARENJE/IZVRŠENJE 6.2024. </t>
  </si>
  <si>
    <t>Tekuće pomoći od institucija i tijela EU</t>
  </si>
  <si>
    <t>-</t>
  </si>
  <si>
    <t>Dec.sredstva za kapitalno ulaganje</t>
  </si>
  <si>
    <t xml:space="preserve">IF-Nenamjenski (opći) prihodi i primici </t>
  </si>
  <si>
    <t>IZVORNI PLAN 2025.</t>
  </si>
  <si>
    <t>TEKUĆI PLAN 2025.</t>
  </si>
  <si>
    <t>OSTVARENJE/IZVRŠENJE 
6.2025.</t>
  </si>
  <si>
    <t xml:space="preserve">OSTVARENJE/IZVRŠENJE 
6.2024. </t>
  </si>
  <si>
    <t xml:space="preserve">OSTVARENJE/IZVRŠENJE 6.2025. </t>
  </si>
  <si>
    <t xml:space="preserve"> IZVRŠENJE 6.2024.</t>
  </si>
  <si>
    <t xml:space="preserve">IZVRŠENJE 6.2025. </t>
  </si>
  <si>
    <t>STANJE NA 30.06.2025.</t>
  </si>
  <si>
    <t>A230213</t>
  </si>
  <si>
    <t>Fakultativni program: Škola i zajednica</t>
  </si>
  <si>
    <t>A230219</t>
  </si>
  <si>
    <t>Uzorkovanje vode i izrada procjena rizika vodovodne mreže</t>
  </si>
  <si>
    <t>ERASMUS PLUS</t>
  </si>
  <si>
    <t>T921301</t>
  </si>
  <si>
    <t>Erasmus +</t>
  </si>
  <si>
    <t>Prihodi za EU projekte Erasmus +</t>
  </si>
  <si>
    <t xml:space="preserve">  52,53,55,58 Pomoći od nenadležnog proračuna i ost.pror.korisnici unutar općeg proračuna</t>
  </si>
  <si>
    <t>51,52,53,55,58 Pomoći od nenadležnog proračuna i ost.pror.korisnici unutar općeg proračuna</t>
  </si>
  <si>
    <t>A230162</t>
  </si>
  <si>
    <t xml:space="preserve">Naknada za Županijsko stručno vijeće </t>
  </si>
  <si>
    <t>Agencija za odgoj i obrazovanje za pror.k.</t>
  </si>
  <si>
    <t>A230189</t>
  </si>
  <si>
    <t>Mentorstvo</t>
  </si>
  <si>
    <t>Ministarstvo znanosti,obrazovanja i mladih</t>
  </si>
  <si>
    <t>Tekući prijenosi između pror.korisnika</t>
  </si>
  <si>
    <t xml:space="preserve">Materijal i sirovine </t>
  </si>
  <si>
    <t xml:space="preserve">Tekući prijenosi između pror.korisnika </t>
  </si>
  <si>
    <t>Tek.prijenosi između pror.korisnika</t>
  </si>
  <si>
    <t>Vlastiti prihodi srednjih škola</t>
  </si>
  <si>
    <t>IZVJEŠTAJ O IZVRŠENJU PRORAČUNA JEDINICE LOKALNE I PODRUČNE (REGIONALNE) SAMOUPRAVE ZA 6.2025.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</si>
</sst>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\ _k_n"/>
    <numFmt numFmtId="165" formatCode="_-* #,##0.00\ [$€-1]_-;\-* #,##0.00\ [$€-1]_-;_-* &quot;-&quot;??\ [$€-1]_-;_-@_-"/>
    <numFmt numFmtId="166" formatCode="_-* #,##0.00000\ [$€-1]_-;\-* #,##0.00000\ [$€-1]_-;_-* &quot;-&quot;?????\ [$€-1]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9"/>
      <color theme="1"/>
      <name val="Arial"/>
      <family val="2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9">
    <xf numFmtId="0" fontId="0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44" fontId="29" fillId="0" borderId="0" applyFont="0" applyFill="0" applyBorder="0" applyAlignment="0" applyProtection="0"/>
  </cellStyleXfs>
  <cellXfs count="47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8" fillId="2" borderId="5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2" borderId="0" xfId="0" applyNumberFormat="1" applyFill="1"/>
    <xf numFmtId="0" fontId="20" fillId="0" borderId="3" xfId="3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20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1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1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1" fillId="0" borderId="3" xfId="3" applyFont="1" applyFill="1" applyBorder="1" applyAlignment="1">
      <alignment horizontal="left" vertical="center" wrapText="1"/>
    </xf>
    <xf numFmtId="0" fontId="1" fillId="0" borderId="0" xfId="0" applyFont="1"/>
    <xf numFmtId="0" fontId="1" fillId="0" borderId="3" xfId="0" applyFont="1" applyBorder="1"/>
    <xf numFmtId="3" fontId="6" fillId="2" borderId="3" xfId="0" applyNumberFormat="1" applyFont="1" applyFill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0" fontId="20" fillId="0" borderId="3" xfId="3" applyFont="1" applyFill="1" applyBorder="1" applyAlignment="1">
      <alignment horizontal="left" vertical="center" wrapText="1"/>
    </xf>
    <xf numFmtId="0" fontId="21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horizontal="left" vertical="center" wrapText="1"/>
    </xf>
    <xf numFmtId="0" fontId="21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>
      <alignment horizontal="left"/>
    </xf>
    <xf numFmtId="0" fontId="21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0" fillId="0" borderId="3" xfId="3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1" fillId="0" borderId="3" xfId="6" applyFont="1" applyFill="1" applyBorder="1" applyAlignment="1">
      <alignment horizontal="left" vertical="center" wrapText="1"/>
    </xf>
    <xf numFmtId="4" fontId="0" fillId="0" borderId="3" xfId="0" applyNumberFormat="1" applyBorder="1"/>
    <xf numFmtId="0" fontId="1" fillId="0" borderId="3" xfId="0" applyFont="1" applyBorder="1" applyAlignment="1">
      <alignment horizontal="left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1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4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0" fillId="0" borderId="3" xfId="6" applyFont="1" applyFill="1" applyBorder="1" applyAlignment="1">
      <alignment horizontal="left" vertical="center" wrapText="1"/>
    </xf>
    <xf numFmtId="0" fontId="21" fillId="0" borderId="3" xfId="6" applyFont="1" applyFill="1" applyBorder="1" applyAlignment="1">
      <alignment horizontal="left" vertical="center" wrapText="1"/>
    </xf>
    <xf numFmtId="0" fontId="22" fillId="5" borderId="3" xfId="7" applyFont="1" applyFill="1" applyBorder="1" applyAlignment="1">
      <alignment horizontal="left" wrapText="1"/>
    </xf>
    <xf numFmtId="3" fontId="6" fillId="2" borderId="3" xfId="0" applyNumberFormat="1" applyFont="1" applyFill="1" applyBorder="1" applyAlignment="1" applyProtection="1">
      <alignment horizontal="right" wrapText="1"/>
    </xf>
    <xf numFmtId="0" fontId="22" fillId="0" borderId="3" xfId="7" applyFont="1" applyFill="1" applyBorder="1" applyAlignment="1">
      <alignment horizontal="left" wrapText="1"/>
    </xf>
    <xf numFmtId="0" fontId="23" fillId="0" borderId="3" xfId="7" applyFont="1" applyFill="1" applyBorder="1" applyAlignment="1">
      <alignment horizontal="left" wrapText="1"/>
    </xf>
    <xf numFmtId="0" fontId="23" fillId="0" borderId="3" xfId="7" applyFont="1" applyFill="1" applyBorder="1" applyAlignment="1">
      <alignment horizontal="left" wrapText="1"/>
    </xf>
    <xf numFmtId="0" fontId="23" fillId="0" borderId="3" xfId="7" applyFont="1" applyFill="1" applyBorder="1" applyAlignment="1">
      <alignment horizontal="left" wrapText="1"/>
    </xf>
    <xf numFmtId="0" fontId="23" fillId="0" borderId="3" xfId="7" applyFont="1" applyFill="1" applyBorder="1" applyAlignment="1">
      <alignment horizontal="left" wrapText="1"/>
    </xf>
    <xf numFmtId="0" fontId="23" fillId="0" borderId="3" xfId="7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23" fillId="0" borderId="3" xfId="2" applyFont="1" applyFill="1" applyBorder="1" applyAlignment="1">
      <alignment horizontal="left" wrapText="1"/>
    </xf>
    <xf numFmtId="0" fontId="23" fillId="0" borderId="3" xfId="7" applyFont="1" applyFill="1" applyBorder="1" applyAlignment="1">
      <alignment horizontal="left" wrapText="1"/>
    </xf>
    <xf numFmtId="0" fontId="22" fillId="0" borderId="3" xfId="7" applyFont="1" applyFill="1" applyBorder="1" applyAlignment="1">
      <alignment horizontal="left" wrapText="1"/>
    </xf>
    <xf numFmtId="0" fontId="23" fillId="0" borderId="3" xfId="7" applyFont="1" applyFill="1" applyBorder="1" applyAlignment="1">
      <alignment horizontal="left" wrapText="1"/>
    </xf>
    <xf numFmtId="0" fontId="22" fillId="0" borderId="3" xfId="7" applyFont="1" applyFill="1" applyBorder="1" applyAlignment="1">
      <alignment horizontal="left" wrapText="1"/>
    </xf>
    <xf numFmtId="0" fontId="26" fillId="0" borderId="1" xfId="3" applyFont="1" applyFill="1" applyBorder="1" applyAlignment="1">
      <alignment horizontal="left" vertical="center" wrapText="1"/>
    </xf>
    <xf numFmtId="4" fontId="0" fillId="0" borderId="0" xfId="0" applyNumberFormat="1"/>
    <xf numFmtId="0" fontId="26" fillId="0" borderId="3" xfId="3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3" fontId="6" fillId="6" borderId="3" xfId="0" applyNumberFormat="1" applyFont="1" applyFill="1" applyBorder="1" applyAlignment="1">
      <alignment horizontal="right"/>
    </xf>
    <xf numFmtId="3" fontId="6" fillId="6" borderId="3" xfId="0" applyNumberFormat="1" applyFont="1" applyFill="1" applyBorder="1" applyAlignment="1" applyProtection="1">
      <alignment horizontal="right" wrapText="1"/>
    </xf>
    <xf numFmtId="0" fontId="1" fillId="6" borderId="3" xfId="0" applyFont="1" applyFill="1" applyBorder="1"/>
    <xf numFmtId="49" fontId="27" fillId="0" borderId="6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Border="1"/>
    <xf numFmtId="4" fontId="6" fillId="3" borderId="3" xfId="0" applyNumberFormat="1" applyFont="1" applyFill="1" applyBorder="1" applyAlignment="1">
      <alignment horizontal="right"/>
    </xf>
    <xf numFmtId="0" fontId="0" fillId="0" borderId="0" xfId="0" applyFont="1"/>
    <xf numFmtId="0" fontId="25" fillId="2" borderId="3" xfId="0" applyFont="1" applyFill="1" applyBorder="1" applyAlignment="1">
      <alignment horizontal="left" vertical="center" inden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0" fontId="26" fillId="2" borderId="1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28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26" fillId="2" borderId="3" xfId="0" applyNumberFormat="1" applyFont="1" applyFill="1" applyBorder="1" applyAlignment="1" applyProtection="1">
      <alignment horizontal="left" vertical="center" wrapText="1" inden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15" fillId="3" borderId="3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/>
    <xf numFmtId="4" fontId="15" fillId="2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0" fontId="23" fillId="0" borderId="0" xfId="7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4" fontId="1" fillId="2" borderId="3" xfId="0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4" fontId="0" fillId="2" borderId="3" xfId="0" applyNumberFormat="1" applyFill="1" applyBorder="1"/>
    <xf numFmtId="4" fontId="3" fillId="6" borderId="3" xfId="0" applyNumberFormat="1" applyFont="1" applyFill="1" applyBorder="1" applyAlignment="1">
      <alignment horizontal="right"/>
    </xf>
    <xf numFmtId="4" fontId="0" fillId="6" borderId="0" xfId="0" applyNumberFormat="1" applyFill="1"/>
    <xf numFmtId="4" fontId="1" fillId="6" borderId="3" xfId="0" applyNumberFormat="1" applyFont="1" applyFill="1" applyBorder="1"/>
    <xf numFmtId="4" fontId="0" fillId="6" borderId="3" xfId="0" applyNumberFormat="1" applyFill="1" applyBorder="1"/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15" fillId="6" borderId="3" xfId="0" applyNumberFormat="1" applyFont="1" applyFill="1" applyBorder="1" applyAlignment="1" applyProtection="1">
      <alignment horizontal="center" vertical="center" wrapText="1"/>
    </xf>
    <xf numFmtId="4" fontId="6" fillId="6" borderId="3" xfId="0" applyNumberFormat="1" applyFont="1" applyFill="1" applyBorder="1" applyAlignment="1" applyProtection="1">
      <alignment horizontal="right" wrapText="1"/>
    </xf>
    <xf numFmtId="4" fontId="3" fillId="6" borderId="3" xfId="0" applyNumberFormat="1" applyFont="1" applyFill="1" applyBorder="1" applyAlignment="1" applyProtection="1">
      <alignment horizontal="right" wrapText="1"/>
    </xf>
    <xf numFmtId="0" fontId="0" fillId="0" borderId="0" xfId="0" applyBorder="1"/>
    <xf numFmtId="4" fontId="6" fillId="2" borderId="0" xfId="0" applyNumberFormat="1" applyFont="1" applyFill="1" applyBorder="1" applyAlignment="1" applyProtection="1">
      <alignment horizontal="center" vertical="center" wrapText="1"/>
    </xf>
    <xf numFmtId="1" fontId="15" fillId="3" borderId="3" xfId="0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wrapText="1"/>
    </xf>
    <xf numFmtId="0" fontId="3" fillId="0" borderId="28" xfId="7" applyFont="1" applyFill="1" applyBorder="1" applyAlignment="1">
      <alignment horizontal="left" wrapText="1"/>
    </xf>
    <xf numFmtId="4" fontId="6" fillId="15" borderId="3" xfId="0" applyNumberFormat="1" applyFont="1" applyFill="1" applyBorder="1" applyAlignment="1">
      <alignment horizontal="right"/>
    </xf>
    <xf numFmtId="4" fontId="3" fillId="15" borderId="3" xfId="0" applyNumberFormat="1" applyFont="1" applyFill="1" applyBorder="1" applyAlignment="1">
      <alignment horizontal="right"/>
    </xf>
    <xf numFmtId="4" fontId="0" fillId="15" borderId="3" xfId="0" applyNumberFormat="1" applyFill="1" applyBorder="1"/>
    <xf numFmtId="4" fontId="0" fillId="15" borderId="0" xfId="0" applyNumberFormat="1" applyFill="1"/>
    <xf numFmtId="4" fontId="1" fillId="15" borderId="3" xfId="0" applyNumberFormat="1" applyFont="1" applyFill="1" applyBorder="1"/>
    <xf numFmtId="4" fontId="6" fillId="15" borderId="3" xfId="0" applyNumberFormat="1" applyFont="1" applyFill="1" applyBorder="1" applyAlignment="1" applyProtection="1">
      <alignment horizontal="right" wrapText="1"/>
    </xf>
    <xf numFmtId="4" fontId="3" fillId="15" borderId="3" xfId="0" applyNumberFormat="1" applyFont="1" applyFill="1" applyBorder="1" applyAlignment="1" applyProtection="1">
      <alignment horizontal="right" wrapText="1"/>
    </xf>
    <xf numFmtId="4" fontId="6" fillId="2" borderId="10" xfId="0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 applyProtection="1">
      <alignment horizontal="right" wrapText="1"/>
    </xf>
    <xf numFmtId="0" fontId="12" fillId="2" borderId="0" xfId="0" applyFont="1" applyFill="1" applyAlignment="1">
      <alignment wrapText="1"/>
    </xf>
    <xf numFmtId="0" fontId="3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vertical="center"/>
    </xf>
    <xf numFmtId="165" fontId="31" fillId="0" borderId="0" xfId="0" applyNumberFormat="1" applyFont="1" applyBorder="1" applyAlignment="1">
      <alignment horizontal="right" vertical="center"/>
    </xf>
    <xf numFmtId="166" fontId="32" fillId="0" borderId="0" xfId="0" applyNumberFormat="1" applyFont="1" applyBorder="1" applyAlignment="1">
      <alignment vertical="center"/>
    </xf>
    <xf numFmtId="165" fontId="32" fillId="0" borderId="0" xfId="0" applyNumberFormat="1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3" borderId="37" xfId="0" applyNumberFormat="1" applyFont="1" applyFill="1" applyBorder="1" applyAlignment="1">
      <alignment horizontal="center" vertical="center" wrapText="1"/>
    </xf>
    <xf numFmtId="0" fontId="31" fillId="6" borderId="27" xfId="0" applyNumberFormat="1" applyFont="1" applyFill="1" applyBorder="1" applyAlignment="1">
      <alignment horizontal="center" vertical="center" wrapText="1"/>
    </xf>
    <xf numFmtId="0" fontId="6" fillId="3" borderId="39" xfId="0" applyNumberFormat="1" applyFont="1" applyFill="1" applyBorder="1" applyAlignment="1" applyProtection="1">
      <alignment horizontal="center" vertical="center" wrapText="1"/>
    </xf>
    <xf numFmtId="0" fontId="33" fillId="8" borderId="14" xfId="0" applyFont="1" applyFill="1" applyBorder="1" applyAlignment="1">
      <alignment vertical="center"/>
    </xf>
    <xf numFmtId="0" fontId="33" fillId="8" borderId="7" xfId="0" applyFont="1" applyFill="1" applyBorder="1" applyAlignment="1">
      <alignment horizontal="left" vertical="center"/>
    </xf>
    <xf numFmtId="0" fontId="33" fillId="8" borderId="12" xfId="0" applyFont="1" applyFill="1" applyBorder="1" applyAlignment="1">
      <alignment horizontal="left" vertical="center" wrapText="1"/>
    </xf>
    <xf numFmtId="165" fontId="33" fillId="8" borderId="9" xfId="0" applyNumberFormat="1" applyFont="1" applyFill="1" applyBorder="1" applyAlignment="1">
      <alignment horizontal="right" vertical="center"/>
    </xf>
    <xf numFmtId="165" fontId="33" fillId="6" borderId="5" xfId="0" applyNumberFormat="1" applyFont="1" applyFill="1" applyBorder="1" applyAlignment="1">
      <alignment horizontal="right" vertical="center"/>
    </xf>
    <xf numFmtId="4" fontId="33" fillId="8" borderId="36" xfId="0" applyNumberFormat="1" applyFont="1" applyFill="1" applyBorder="1" applyAlignment="1">
      <alignment vertical="center"/>
    </xf>
    <xf numFmtId="0" fontId="33" fillId="9" borderId="11" xfId="0" applyFont="1" applyFill="1" applyBorder="1" applyAlignment="1">
      <alignment vertical="center"/>
    </xf>
    <xf numFmtId="0" fontId="33" fillId="9" borderId="3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/>
    </xf>
    <xf numFmtId="165" fontId="33" fillId="9" borderId="10" xfId="0" applyNumberFormat="1" applyFont="1" applyFill="1" applyBorder="1" applyAlignment="1">
      <alignment horizontal="right" vertical="center"/>
    </xf>
    <xf numFmtId="165" fontId="33" fillId="6" borderId="2" xfId="0" applyNumberFormat="1" applyFont="1" applyFill="1" applyBorder="1" applyAlignment="1">
      <alignment horizontal="right" vertical="center"/>
    </xf>
    <xf numFmtId="4" fontId="33" fillId="9" borderId="29" xfId="0" applyNumberFormat="1" applyFont="1" applyFill="1" applyBorder="1" applyAlignment="1">
      <alignment vertical="center"/>
    </xf>
    <xf numFmtId="0" fontId="31" fillId="10" borderId="11" xfId="0" applyFont="1" applyFill="1" applyBorder="1" applyAlignment="1">
      <alignment vertical="center"/>
    </xf>
    <xf numFmtId="0" fontId="31" fillId="10" borderId="3" xfId="0" applyFont="1" applyFill="1" applyBorder="1" applyAlignment="1">
      <alignment horizontal="left" vertical="center" wrapText="1"/>
    </xf>
    <xf numFmtId="0" fontId="31" fillId="10" borderId="1" xfId="0" applyFont="1" applyFill="1" applyBorder="1" applyAlignment="1">
      <alignment horizontal="left" vertical="center"/>
    </xf>
    <xf numFmtId="165" fontId="31" fillId="10" borderId="10" xfId="0" applyNumberFormat="1" applyFont="1" applyFill="1" applyBorder="1" applyAlignment="1">
      <alignment horizontal="right" vertical="center"/>
    </xf>
    <xf numFmtId="165" fontId="31" fillId="6" borderId="2" xfId="0" applyNumberFormat="1" applyFont="1" applyFill="1" applyBorder="1" applyAlignment="1">
      <alignment horizontal="right" vertical="center"/>
    </xf>
    <xf numFmtId="4" fontId="31" fillId="10" borderId="29" xfId="0" applyNumberFormat="1" applyFont="1" applyFill="1" applyBorder="1" applyAlignment="1">
      <alignment vertical="center"/>
    </xf>
    <xf numFmtId="0" fontId="31" fillId="11" borderId="11" xfId="0" applyFont="1" applyFill="1" applyBorder="1" applyAlignment="1">
      <alignment vertical="center"/>
    </xf>
    <xf numFmtId="0" fontId="31" fillId="11" borderId="3" xfId="0" applyFont="1" applyFill="1" applyBorder="1" applyAlignment="1">
      <alignment horizontal="left" vertical="center" wrapText="1"/>
    </xf>
    <xf numFmtId="0" fontId="31" fillId="11" borderId="1" xfId="0" applyFont="1" applyFill="1" applyBorder="1" applyAlignment="1">
      <alignment horizontal="left" vertical="center"/>
    </xf>
    <xf numFmtId="165" fontId="31" fillId="11" borderId="10" xfId="0" applyNumberFormat="1" applyFont="1" applyFill="1" applyBorder="1" applyAlignment="1">
      <alignment horizontal="right" vertical="center"/>
    </xf>
    <xf numFmtId="4" fontId="31" fillId="11" borderId="29" xfId="0" applyNumberFormat="1" applyFont="1" applyFill="1" applyBorder="1" applyAlignment="1">
      <alignment vertical="center"/>
    </xf>
    <xf numFmtId="0" fontId="30" fillId="2" borderId="0" xfId="0" applyFont="1" applyFill="1"/>
    <xf numFmtId="0" fontId="31" fillId="2" borderId="11" xfId="0" applyFont="1" applyFill="1" applyBorder="1" applyAlignment="1">
      <alignment vertical="center"/>
    </xf>
    <xf numFmtId="0" fontId="31" fillId="2" borderId="3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4" fontId="14" fillId="0" borderId="10" xfId="0" applyNumberFormat="1" applyFont="1" applyBorder="1"/>
    <xf numFmtId="4" fontId="31" fillId="2" borderId="29" xfId="0" applyNumberFormat="1" applyFont="1" applyFill="1" applyBorder="1" applyAlignment="1">
      <alignment vertical="center"/>
    </xf>
    <xf numFmtId="0" fontId="30" fillId="2" borderId="0" xfId="0" applyFont="1" applyFill="1" applyAlignment="1">
      <alignment horizontal="left" vertical="center"/>
    </xf>
    <xf numFmtId="165" fontId="31" fillId="2" borderId="10" xfId="0" applyNumberFormat="1" applyFont="1" applyFill="1" applyBorder="1" applyAlignment="1">
      <alignment horizontal="right" vertical="center"/>
    </xf>
    <xf numFmtId="0" fontId="31" fillId="12" borderId="11" xfId="0" applyFont="1" applyFill="1" applyBorder="1" applyAlignment="1">
      <alignment vertical="center"/>
    </xf>
    <xf numFmtId="0" fontId="31" fillId="12" borderId="3" xfId="0" applyFont="1" applyFill="1" applyBorder="1" applyAlignment="1">
      <alignment horizontal="left" vertical="center"/>
    </xf>
    <xf numFmtId="0" fontId="31" fillId="12" borderId="1" xfId="0" applyFont="1" applyFill="1" applyBorder="1" applyAlignment="1">
      <alignment horizontal="left" vertical="center"/>
    </xf>
    <xf numFmtId="165" fontId="31" fillId="12" borderId="10" xfId="0" applyNumberFormat="1" applyFont="1" applyFill="1" applyBorder="1" applyAlignment="1">
      <alignment horizontal="right" vertical="center"/>
    </xf>
    <xf numFmtId="4" fontId="31" fillId="12" borderId="29" xfId="0" applyNumberFormat="1" applyFont="1" applyFill="1" applyBorder="1" applyAlignment="1">
      <alignment vertical="center"/>
    </xf>
    <xf numFmtId="0" fontId="31" fillId="13" borderId="11" xfId="0" applyFont="1" applyFill="1" applyBorder="1" applyAlignment="1">
      <alignment vertical="center"/>
    </xf>
    <xf numFmtId="0" fontId="31" fillId="13" borderId="3" xfId="0" applyFont="1" applyFill="1" applyBorder="1" applyAlignment="1">
      <alignment horizontal="left" vertical="center"/>
    </xf>
    <xf numFmtId="0" fontId="31" fillId="13" borderId="1" xfId="0" applyFont="1" applyFill="1" applyBorder="1" applyAlignment="1">
      <alignment horizontal="left" vertical="center"/>
    </xf>
    <xf numFmtId="165" fontId="31" fillId="13" borderId="10" xfId="0" applyNumberFormat="1" applyFont="1" applyFill="1" applyBorder="1" applyAlignment="1">
      <alignment horizontal="right" vertical="center"/>
    </xf>
    <xf numFmtId="4" fontId="31" fillId="13" borderId="29" xfId="0" applyNumberFormat="1" applyFont="1" applyFill="1" applyBorder="1" applyAlignment="1">
      <alignment vertical="center"/>
    </xf>
    <xf numFmtId="0" fontId="31" fillId="14" borderId="11" xfId="0" applyFont="1" applyFill="1" applyBorder="1" applyAlignment="1">
      <alignment vertical="center"/>
    </xf>
    <xf numFmtId="0" fontId="31" fillId="14" borderId="3" xfId="0" applyFont="1" applyFill="1" applyBorder="1" applyAlignment="1">
      <alignment horizontal="left" vertical="center"/>
    </xf>
    <xf numFmtId="0" fontId="31" fillId="14" borderId="1" xfId="0" applyFont="1" applyFill="1" applyBorder="1" applyAlignment="1">
      <alignment horizontal="left" vertical="center"/>
    </xf>
    <xf numFmtId="165" fontId="31" fillId="14" borderId="10" xfId="0" applyNumberFormat="1" applyFont="1" applyFill="1" applyBorder="1" applyAlignment="1">
      <alignment horizontal="right" vertical="center"/>
    </xf>
    <xf numFmtId="4" fontId="31" fillId="14" borderId="29" xfId="0" applyNumberFormat="1" applyFont="1" applyFill="1" applyBorder="1"/>
    <xf numFmtId="0" fontId="31" fillId="2" borderId="3" xfId="0" applyFont="1" applyFill="1" applyBorder="1" applyAlignment="1">
      <alignment horizontal="left" vertical="center"/>
    </xf>
    <xf numFmtId="4" fontId="31" fillId="0" borderId="29" xfId="0" applyNumberFormat="1" applyFont="1" applyBorder="1"/>
    <xf numFmtId="0" fontId="32" fillId="2" borderId="11" xfId="0" applyFont="1" applyFill="1" applyBorder="1" applyAlignment="1">
      <alignment vertical="center"/>
    </xf>
    <xf numFmtId="0" fontId="32" fillId="2" borderId="3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165" fontId="32" fillId="2" borderId="10" xfId="0" applyNumberFormat="1" applyFont="1" applyFill="1" applyBorder="1" applyAlignment="1">
      <alignment horizontal="right" vertical="center"/>
    </xf>
    <xf numFmtId="165" fontId="32" fillId="6" borderId="2" xfId="0" applyNumberFormat="1" applyFont="1" applyFill="1" applyBorder="1" applyAlignment="1">
      <alignment horizontal="right" vertical="center"/>
    </xf>
    <xf numFmtId="4" fontId="31" fillId="13" borderId="29" xfId="0" applyNumberFormat="1" applyFont="1" applyFill="1" applyBorder="1"/>
    <xf numFmtId="165" fontId="31" fillId="14" borderId="10" xfId="8" applyNumberFormat="1" applyFont="1" applyFill="1" applyBorder="1" applyAlignment="1">
      <alignment horizontal="right" vertical="center"/>
    </xf>
    <xf numFmtId="165" fontId="31" fillId="6" borderId="2" xfId="8" applyNumberFormat="1" applyFont="1" applyFill="1" applyBorder="1" applyAlignment="1">
      <alignment horizontal="right" vertical="center"/>
    </xf>
    <xf numFmtId="165" fontId="31" fillId="2" borderId="10" xfId="8" applyNumberFormat="1" applyFont="1" applyFill="1" applyBorder="1" applyAlignment="1">
      <alignment horizontal="right" vertical="center"/>
    </xf>
    <xf numFmtId="165" fontId="32" fillId="2" borderId="10" xfId="8" applyNumberFormat="1" applyFont="1" applyFill="1" applyBorder="1" applyAlignment="1">
      <alignment horizontal="right" vertical="center"/>
    </xf>
    <xf numFmtId="165" fontId="32" fillId="6" borderId="2" xfId="8" applyNumberFormat="1" applyFont="1" applyFill="1" applyBorder="1" applyAlignment="1">
      <alignment horizontal="right" vertical="center"/>
    </xf>
    <xf numFmtId="0" fontId="32" fillId="7" borderId="11" xfId="0" applyFont="1" applyFill="1" applyBorder="1" applyAlignment="1">
      <alignment vertical="center"/>
    </xf>
    <xf numFmtId="0" fontId="31" fillId="7" borderId="3" xfId="0" applyFont="1" applyFill="1" applyBorder="1" applyAlignment="1">
      <alignment horizontal="left" vertical="center"/>
    </xf>
    <xf numFmtId="0" fontId="31" fillId="7" borderId="1" xfId="0" applyFont="1" applyFill="1" applyBorder="1" applyAlignment="1">
      <alignment horizontal="left" vertical="center"/>
    </xf>
    <xf numFmtId="165" fontId="31" fillId="7" borderId="10" xfId="0" applyNumberFormat="1" applyFont="1" applyFill="1" applyBorder="1" applyAlignment="1">
      <alignment horizontal="right" vertical="center"/>
    </xf>
    <xf numFmtId="0" fontId="32" fillId="7" borderId="3" xfId="0" applyFont="1" applyFill="1" applyBorder="1" applyAlignment="1">
      <alignment horizontal="left" vertical="center"/>
    </xf>
    <xf numFmtId="165" fontId="32" fillId="7" borderId="10" xfId="0" applyNumberFormat="1" applyFont="1" applyFill="1" applyBorder="1" applyAlignment="1">
      <alignment horizontal="right" vertical="center"/>
    </xf>
    <xf numFmtId="0" fontId="31" fillId="7" borderId="11" xfId="0" applyFont="1" applyFill="1" applyBorder="1" applyAlignment="1">
      <alignment vertical="center"/>
    </xf>
    <xf numFmtId="0" fontId="31" fillId="7" borderId="1" xfId="0" applyFont="1" applyFill="1" applyBorder="1" applyAlignment="1">
      <alignment horizontal="left" wrapText="1"/>
    </xf>
    <xf numFmtId="0" fontId="14" fillId="0" borderId="0" xfId="0" applyFont="1"/>
    <xf numFmtId="0" fontId="34" fillId="7" borderId="11" xfId="0" applyFont="1" applyFill="1" applyBorder="1" applyAlignment="1">
      <alignment vertical="center"/>
    </xf>
    <xf numFmtId="0" fontId="34" fillId="7" borderId="3" xfId="0" applyFont="1" applyFill="1" applyBorder="1" applyAlignment="1">
      <alignment horizontal="left" vertical="center"/>
    </xf>
    <xf numFmtId="165" fontId="34" fillId="7" borderId="10" xfId="0" applyNumberFormat="1" applyFont="1" applyFill="1" applyBorder="1" applyAlignment="1">
      <alignment horizontal="right" vertical="center"/>
    </xf>
    <xf numFmtId="165" fontId="34" fillId="6" borderId="2" xfId="0" applyNumberFormat="1" applyFont="1" applyFill="1" applyBorder="1" applyAlignment="1">
      <alignment horizontal="right" vertical="center"/>
    </xf>
    <xf numFmtId="0" fontId="34" fillId="7" borderId="14" xfId="0" applyFont="1" applyFill="1" applyBorder="1" applyAlignment="1">
      <alignment vertical="center"/>
    </xf>
    <xf numFmtId="0" fontId="34" fillId="7" borderId="7" xfId="0" applyFont="1" applyFill="1" applyBorder="1" applyAlignment="1">
      <alignment horizontal="left" vertical="center"/>
    </xf>
    <xf numFmtId="0" fontId="35" fillId="7" borderId="14" xfId="0" applyFont="1" applyFill="1" applyBorder="1" applyAlignment="1">
      <alignment vertical="center"/>
    </xf>
    <xf numFmtId="0" fontId="35" fillId="7" borderId="7" xfId="0" applyFont="1" applyFill="1" applyBorder="1" applyAlignment="1">
      <alignment horizontal="left" vertical="center"/>
    </xf>
    <xf numFmtId="165" fontId="35" fillId="7" borderId="10" xfId="0" applyNumberFormat="1" applyFont="1" applyFill="1" applyBorder="1" applyAlignment="1">
      <alignment horizontal="right" vertical="center"/>
    </xf>
    <xf numFmtId="165" fontId="35" fillId="6" borderId="2" xfId="0" applyNumberFormat="1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left" vertical="center"/>
    </xf>
    <xf numFmtId="0" fontId="31" fillId="12" borderId="14" xfId="0" applyFont="1" applyFill="1" applyBorder="1" applyAlignment="1">
      <alignment horizontal="left" vertical="center"/>
    </xf>
    <xf numFmtId="0" fontId="31" fillId="12" borderId="7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horizontal="left" vertical="center"/>
    </xf>
    <xf numFmtId="0" fontId="31" fillId="7" borderId="3" xfId="0" applyFont="1" applyFill="1" applyBorder="1" applyAlignment="1">
      <alignment horizontal="left" wrapText="1"/>
    </xf>
    <xf numFmtId="0" fontId="34" fillId="7" borderId="1" xfId="0" applyFont="1" applyFill="1" applyBorder="1" applyAlignment="1">
      <alignment horizontal="left" vertical="center"/>
    </xf>
    <xf numFmtId="4" fontId="31" fillId="2" borderId="29" xfId="0" applyNumberFormat="1" applyFont="1" applyFill="1" applyBorder="1"/>
    <xf numFmtId="0" fontId="35" fillId="7" borderId="11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165" fontId="31" fillId="0" borderId="10" xfId="0" applyNumberFormat="1" applyFont="1" applyFill="1" applyBorder="1" applyAlignment="1">
      <alignment horizontal="right" vertical="center"/>
    </xf>
    <xf numFmtId="0" fontId="31" fillId="0" borderId="11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11" fillId="0" borderId="1" xfId="6" applyFont="1" applyFill="1" applyBorder="1" applyAlignment="1">
      <alignment horizontal="left" vertical="center" wrapText="1"/>
    </xf>
    <xf numFmtId="0" fontId="31" fillId="2" borderId="14" xfId="0" applyFont="1" applyFill="1" applyBorder="1" applyAlignment="1">
      <alignment vertical="center"/>
    </xf>
    <xf numFmtId="0" fontId="31" fillId="2" borderId="7" xfId="0" applyFont="1" applyFill="1" applyBorder="1" applyAlignment="1">
      <alignment horizontal="left" vertical="center"/>
    </xf>
    <xf numFmtId="165" fontId="31" fillId="2" borderId="9" xfId="0" applyNumberFormat="1" applyFont="1" applyFill="1" applyBorder="1" applyAlignment="1">
      <alignment horizontal="right" vertical="center"/>
    </xf>
    <xf numFmtId="165" fontId="31" fillId="6" borderId="5" xfId="0" applyNumberFormat="1" applyFont="1" applyFill="1" applyBorder="1" applyAlignment="1">
      <alignment horizontal="right" vertical="center"/>
    </xf>
    <xf numFmtId="165" fontId="31" fillId="12" borderId="9" xfId="0" applyNumberFormat="1" applyFont="1" applyFill="1" applyBorder="1" applyAlignment="1">
      <alignment horizontal="right" vertical="center"/>
    </xf>
    <xf numFmtId="4" fontId="31" fillId="15" borderId="29" xfId="0" applyNumberFormat="1" applyFont="1" applyFill="1" applyBorder="1"/>
    <xf numFmtId="0" fontId="32" fillId="7" borderId="14" xfId="0" applyFont="1" applyFill="1" applyBorder="1" applyAlignment="1">
      <alignment vertical="center"/>
    </xf>
    <xf numFmtId="0" fontId="31" fillId="7" borderId="7" xfId="0" applyFont="1" applyFill="1" applyBorder="1" applyAlignment="1">
      <alignment horizontal="left" vertical="center"/>
    </xf>
    <xf numFmtId="165" fontId="31" fillId="7" borderId="9" xfId="0" applyNumberFormat="1" applyFont="1" applyFill="1" applyBorder="1" applyAlignment="1">
      <alignment horizontal="right" vertical="center"/>
    </xf>
    <xf numFmtId="0" fontId="32" fillId="7" borderId="7" xfId="0" applyFont="1" applyFill="1" applyBorder="1" applyAlignment="1">
      <alignment horizontal="left" vertical="center"/>
    </xf>
    <xf numFmtId="165" fontId="32" fillId="7" borderId="9" xfId="0" applyNumberFormat="1" applyFont="1" applyFill="1" applyBorder="1" applyAlignment="1">
      <alignment horizontal="right" vertical="center"/>
    </xf>
    <xf numFmtId="165" fontId="32" fillId="6" borderId="5" xfId="0" applyNumberFormat="1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vertical="center"/>
    </xf>
    <xf numFmtId="165" fontId="31" fillId="0" borderId="9" xfId="0" applyNumberFormat="1" applyFont="1" applyFill="1" applyBorder="1" applyAlignment="1">
      <alignment horizontal="right" vertical="center"/>
    </xf>
    <xf numFmtId="0" fontId="11" fillId="14" borderId="11" xfId="0" applyFont="1" applyFill="1" applyBorder="1" applyAlignment="1">
      <alignment vertical="center"/>
    </xf>
    <xf numFmtId="0" fontId="11" fillId="14" borderId="3" xfId="0" applyFont="1" applyFill="1" applyBorder="1" applyAlignment="1">
      <alignment horizontal="left" vertical="center"/>
    </xf>
    <xf numFmtId="0" fontId="11" fillId="14" borderId="1" xfId="0" applyFont="1" applyFill="1" applyBorder="1" applyAlignment="1">
      <alignment horizontal="left" vertical="center"/>
    </xf>
    <xf numFmtId="165" fontId="11" fillId="14" borderId="10" xfId="0" applyNumberFormat="1" applyFont="1" applyFill="1" applyBorder="1" applyAlignment="1">
      <alignment horizontal="right" vertical="center"/>
    </xf>
    <xf numFmtId="165" fontId="11" fillId="6" borderId="2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65" fontId="11" fillId="2" borderId="10" xfId="0" applyNumberFormat="1" applyFont="1" applyFill="1" applyBorder="1" applyAlignment="1">
      <alignment horizontal="right" vertical="center"/>
    </xf>
    <xf numFmtId="0" fontId="32" fillId="0" borderId="11" xfId="0" applyFont="1" applyFill="1" applyBorder="1" applyAlignment="1">
      <alignment vertical="center"/>
    </xf>
    <xf numFmtId="165" fontId="32" fillId="0" borderId="10" xfId="0" applyNumberFormat="1" applyFont="1" applyFill="1" applyBorder="1" applyAlignment="1">
      <alignment horizontal="right" vertical="center"/>
    </xf>
    <xf numFmtId="0" fontId="32" fillId="7" borderId="3" xfId="0" applyFont="1" applyFill="1" applyBorder="1" applyAlignment="1">
      <alignment horizontal="left" wrapText="1"/>
    </xf>
    <xf numFmtId="0" fontId="31" fillId="0" borderId="26" xfId="0" applyFont="1" applyFill="1" applyBorder="1" applyAlignment="1">
      <alignment vertical="center"/>
    </xf>
    <xf numFmtId="0" fontId="31" fillId="7" borderId="13" xfId="0" applyFont="1" applyFill="1" applyBorder="1" applyAlignment="1">
      <alignment horizontal="left" wrapText="1"/>
    </xf>
    <xf numFmtId="165" fontId="31" fillId="0" borderId="19" xfId="0" applyNumberFormat="1" applyFont="1" applyFill="1" applyBorder="1" applyAlignment="1">
      <alignment horizontal="right" vertical="center"/>
    </xf>
    <xf numFmtId="165" fontId="31" fillId="6" borderId="18" xfId="0" applyNumberFormat="1" applyFont="1" applyFill="1" applyBorder="1" applyAlignment="1">
      <alignment horizontal="right" vertical="center"/>
    </xf>
    <xf numFmtId="0" fontId="32" fillId="0" borderId="3" xfId="0" applyFont="1" applyBorder="1"/>
    <xf numFmtId="0" fontId="32" fillId="0" borderId="1" xfId="0" applyFont="1" applyBorder="1"/>
    <xf numFmtId="0" fontId="32" fillId="0" borderId="10" xfId="0" applyFont="1" applyBorder="1"/>
    <xf numFmtId="0" fontId="32" fillId="6" borderId="2" xfId="0" applyFont="1" applyFill="1" applyBorder="1"/>
    <xf numFmtId="0" fontId="32" fillId="0" borderId="11" xfId="0" applyFont="1" applyBorder="1"/>
    <xf numFmtId="0" fontId="32" fillId="0" borderId="15" xfId="0" applyFont="1" applyBorder="1"/>
    <xf numFmtId="0" fontId="32" fillId="0" borderId="16" xfId="0" applyFont="1" applyBorder="1" applyAlignment="1">
      <alignment horizontal="left"/>
    </xf>
    <xf numFmtId="0" fontId="32" fillId="0" borderId="37" xfId="0" applyFont="1" applyBorder="1"/>
    <xf numFmtId="0" fontId="32" fillId="6" borderId="27" xfId="0" applyFont="1" applyFill="1" applyBorder="1"/>
    <xf numFmtId="165" fontId="32" fillId="0" borderId="37" xfId="0" applyNumberFormat="1" applyFont="1" applyFill="1" applyBorder="1" applyAlignment="1">
      <alignment horizontal="right" vertical="center"/>
    </xf>
    <xf numFmtId="4" fontId="31" fillId="0" borderId="39" xfId="0" applyNumberFormat="1" applyFont="1" applyBorder="1"/>
    <xf numFmtId="0" fontId="14" fillId="15" borderId="30" xfId="0" applyFont="1" applyFill="1" applyBorder="1"/>
    <xf numFmtId="0" fontId="14" fillId="15" borderId="31" xfId="0" applyFont="1" applyFill="1" applyBorder="1"/>
    <xf numFmtId="0" fontId="14" fillId="15" borderId="32" xfId="0" applyFont="1" applyFill="1" applyBorder="1" applyAlignment="1">
      <alignment horizontal="center"/>
    </xf>
    <xf numFmtId="0" fontId="14" fillId="15" borderId="33" xfId="0" applyFont="1" applyFill="1" applyBorder="1"/>
    <xf numFmtId="0" fontId="14" fillId="0" borderId="30" xfId="0" applyFont="1" applyBorder="1"/>
    <xf numFmtId="0" fontId="14" fillId="0" borderId="34" xfId="0" applyFont="1" applyBorder="1"/>
    <xf numFmtId="0" fontId="30" fillId="0" borderId="11" xfId="0" applyFont="1" applyBorder="1"/>
    <xf numFmtId="0" fontId="30" fillId="0" borderId="25" xfId="0" applyFont="1" applyBorder="1"/>
    <xf numFmtId="4" fontId="30" fillId="0" borderId="25" xfId="0" applyNumberFormat="1" applyFont="1" applyBorder="1"/>
    <xf numFmtId="0" fontId="30" fillId="0" borderId="15" xfId="0" applyFont="1" applyBorder="1"/>
    <xf numFmtId="4" fontId="30" fillId="0" borderId="17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0" fillId="15" borderId="3" xfId="0" applyNumberFormat="1" applyFont="1" applyFill="1" applyBorder="1"/>
    <xf numFmtId="4" fontId="1" fillId="15" borderId="7" xfId="0" applyNumberFormat="1" applyFont="1" applyFill="1" applyBorder="1"/>
    <xf numFmtId="4" fontId="1" fillId="2" borderId="0" xfId="0" applyNumberFormat="1" applyFont="1" applyFill="1" applyBorder="1"/>
    <xf numFmtId="0" fontId="31" fillId="3" borderId="24" xfId="0" applyNumberFormat="1" applyFont="1" applyFill="1" applyBorder="1" applyAlignment="1">
      <alignment horizontal="center" vertical="center" wrapText="1"/>
    </xf>
    <xf numFmtId="165" fontId="31" fillId="12" borderId="2" xfId="0" applyNumberFormat="1" applyFont="1" applyFill="1" applyBorder="1" applyAlignment="1">
      <alignment horizontal="right" vertical="center"/>
    </xf>
    <xf numFmtId="165" fontId="31" fillId="13" borderId="2" xfId="0" applyNumberFormat="1" applyFont="1" applyFill="1" applyBorder="1" applyAlignment="1">
      <alignment horizontal="right" vertical="center"/>
    </xf>
    <xf numFmtId="165" fontId="31" fillId="3" borderId="2" xfId="0" applyNumberFormat="1" applyFont="1" applyFill="1" applyBorder="1" applyAlignment="1">
      <alignment horizontal="right" vertical="center"/>
    </xf>
    <xf numFmtId="165" fontId="31" fillId="3" borderId="5" xfId="0" applyNumberFormat="1" applyFont="1" applyFill="1" applyBorder="1" applyAlignment="1">
      <alignment horizontal="right" vertical="center"/>
    </xf>
    <xf numFmtId="165" fontId="31" fillId="14" borderId="2" xfId="0" applyNumberFormat="1" applyFont="1" applyFill="1" applyBorder="1" applyAlignment="1">
      <alignment horizontal="right" vertical="center"/>
    </xf>
    <xf numFmtId="165" fontId="11" fillId="14" borderId="2" xfId="0" applyNumberFormat="1" applyFont="1" applyFill="1" applyBorder="1" applyAlignment="1">
      <alignment horizontal="right" vertical="center"/>
    </xf>
    <xf numFmtId="165" fontId="31" fillId="14" borderId="2" xfId="8" applyNumberFormat="1" applyFont="1" applyFill="1" applyBorder="1" applyAlignment="1">
      <alignment horizontal="right" vertical="center"/>
    </xf>
    <xf numFmtId="165" fontId="31" fillId="2" borderId="2" xfId="0" applyNumberFormat="1" applyFont="1" applyFill="1" applyBorder="1" applyAlignment="1">
      <alignment horizontal="right" vertical="center"/>
    </xf>
    <xf numFmtId="165" fontId="32" fillId="2" borderId="2" xfId="0" applyNumberFormat="1" applyFont="1" applyFill="1" applyBorder="1" applyAlignment="1">
      <alignment horizontal="right" vertical="center"/>
    </xf>
    <xf numFmtId="4" fontId="32" fillId="2" borderId="29" xfId="0" applyNumberFormat="1" applyFont="1" applyFill="1" applyBorder="1"/>
    <xf numFmtId="0" fontId="32" fillId="0" borderId="26" xfId="0" applyFont="1" applyBorder="1"/>
    <xf numFmtId="0" fontId="32" fillId="6" borderId="18" xfId="0" applyFont="1" applyFill="1" applyBorder="1"/>
    <xf numFmtId="4" fontId="31" fillId="0" borderId="40" xfId="0" applyNumberFormat="1" applyFont="1" applyBorder="1"/>
    <xf numFmtId="165" fontId="31" fillId="2" borderId="18" xfId="0" applyNumberFormat="1" applyFont="1" applyFill="1" applyBorder="1" applyAlignment="1">
      <alignment horizontal="right" vertical="center"/>
    </xf>
    <xf numFmtId="0" fontId="32" fillId="2" borderId="2" xfId="0" applyFont="1" applyFill="1" applyBorder="1"/>
    <xf numFmtId="0" fontId="32" fillId="2" borderId="18" xfId="0" applyFont="1" applyFill="1" applyBorder="1"/>
    <xf numFmtId="0" fontId="32" fillId="2" borderId="27" xfId="0" applyFont="1" applyFill="1" applyBorder="1"/>
    <xf numFmtId="165" fontId="33" fillId="9" borderId="2" xfId="0" applyNumberFormat="1" applyFont="1" applyFill="1" applyBorder="1" applyAlignment="1">
      <alignment horizontal="right" vertical="center"/>
    </xf>
    <xf numFmtId="165" fontId="33" fillId="8" borderId="5" xfId="0" applyNumberFormat="1" applyFont="1" applyFill="1" applyBorder="1" applyAlignment="1">
      <alignment horizontal="right" vertical="center"/>
    </xf>
    <xf numFmtId="165" fontId="11" fillId="2" borderId="2" xfId="0" applyNumberFormat="1" applyFont="1" applyFill="1" applyBorder="1" applyAlignment="1">
      <alignment horizontal="right" vertical="center"/>
    </xf>
    <xf numFmtId="0" fontId="32" fillId="3" borderId="20" xfId="0" applyFont="1" applyFill="1" applyBorder="1" applyAlignment="1">
      <alignment horizontal="left"/>
    </xf>
    <xf numFmtId="0" fontId="32" fillId="3" borderId="21" xfId="0" applyFont="1" applyFill="1" applyBorder="1" applyAlignment="1">
      <alignment horizontal="center"/>
    </xf>
    <xf numFmtId="0" fontId="32" fillId="3" borderId="21" xfId="0" applyFont="1" applyFill="1" applyBorder="1" applyAlignment="1">
      <alignment horizontal="left" vertical="center"/>
    </xf>
    <xf numFmtId="0" fontId="32" fillId="3" borderId="22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3" fontId="15" fillId="0" borderId="3" xfId="0" quotePrefix="1" applyNumberFormat="1" applyFont="1" applyFill="1" applyBorder="1" applyAlignment="1" applyProtection="1">
      <alignment horizontal="center" vertical="center" wrapText="1"/>
    </xf>
    <xf numFmtId="164" fontId="6" fillId="3" borderId="3" xfId="0" quotePrefix="1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/>
    <xf numFmtId="4" fontId="0" fillId="3" borderId="3" xfId="0" applyNumberFormat="1" applyFill="1" applyBorder="1"/>
    <xf numFmtId="0" fontId="0" fillId="3" borderId="3" xfId="0" applyFill="1" applyBorder="1" applyAlignment="1">
      <alignment wrapText="1"/>
    </xf>
    <xf numFmtId="165" fontId="31" fillId="10" borderId="2" xfId="0" applyNumberFormat="1" applyFont="1" applyFill="1" applyBorder="1" applyAlignment="1">
      <alignment horizontal="right" vertical="center"/>
    </xf>
    <xf numFmtId="165" fontId="31" fillId="11" borderId="2" xfId="0" applyNumberFormat="1" applyFont="1" applyFill="1" applyBorder="1" applyAlignment="1">
      <alignment horizontal="right" vertical="center"/>
    </xf>
    <xf numFmtId="165" fontId="31" fillId="2" borderId="2" xfId="8" applyNumberFormat="1" applyFont="1" applyFill="1" applyBorder="1" applyAlignment="1">
      <alignment horizontal="right" vertical="center"/>
    </xf>
    <xf numFmtId="165" fontId="32" fillId="2" borderId="2" xfId="8" applyNumberFormat="1" applyFont="1" applyFill="1" applyBorder="1" applyAlignment="1">
      <alignment horizontal="right" vertical="center"/>
    </xf>
    <xf numFmtId="165" fontId="34" fillId="2" borderId="2" xfId="0" applyNumberFormat="1" applyFont="1" applyFill="1" applyBorder="1" applyAlignment="1">
      <alignment horizontal="right" vertical="center"/>
    </xf>
    <xf numFmtId="165" fontId="35" fillId="2" borderId="2" xfId="0" applyNumberFormat="1" applyFont="1" applyFill="1" applyBorder="1" applyAlignment="1">
      <alignment horizontal="right" vertical="center"/>
    </xf>
    <xf numFmtId="165" fontId="31" fillId="2" borderId="5" xfId="0" applyNumberFormat="1" applyFont="1" applyFill="1" applyBorder="1" applyAlignment="1">
      <alignment horizontal="right" vertical="center"/>
    </xf>
    <xf numFmtId="165" fontId="32" fillId="2" borderId="5" xfId="0" applyNumberFormat="1" applyFont="1" applyFill="1" applyBorder="1" applyAlignment="1">
      <alignment horizontal="right" vertical="center"/>
    </xf>
    <xf numFmtId="0" fontId="32" fillId="7" borderId="1" xfId="0" applyFont="1" applyFill="1" applyBorder="1" applyAlignment="1">
      <alignment horizontal="left" vertical="center"/>
    </xf>
    <xf numFmtId="4" fontId="32" fillId="0" borderId="29" xfId="0" applyNumberFormat="1" applyFont="1" applyBorder="1"/>
    <xf numFmtId="4" fontId="9" fillId="15" borderId="3" xfId="0" applyNumberFormat="1" applyFont="1" applyFill="1" applyBorder="1" applyAlignment="1" applyProtection="1">
      <alignment horizontal="right" wrapText="1"/>
    </xf>
    <xf numFmtId="0" fontId="35" fillId="7" borderId="3" xfId="0" applyFont="1" applyFill="1" applyBorder="1" applyAlignment="1">
      <alignment horizontal="left" vertical="center"/>
    </xf>
    <xf numFmtId="0" fontId="32" fillId="7" borderId="1" xfId="0" applyFont="1" applyFill="1" applyBorder="1" applyAlignment="1">
      <alignment horizontal="left" wrapText="1"/>
    </xf>
    <xf numFmtId="4" fontId="32" fillId="2" borderId="29" xfId="0" applyNumberFormat="1" applyFont="1" applyFill="1" applyBorder="1" applyAlignment="1">
      <alignment vertical="center"/>
    </xf>
    <xf numFmtId="0" fontId="31" fillId="7" borderId="14" xfId="0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left" vertical="top"/>
    </xf>
    <xf numFmtId="4" fontId="6" fillId="6" borderId="3" xfId="0" applyNumberFormat="1" applyFont="1" applyFill="1" applyBorder="1" applyAlignment="1">
      <alignment horizontal="left" vertical="top"/>
    </xf>
    <xf numFmtId="164" fontId="6" fillId="0" borderId="3" xfId="0" applyNumberFormat="1" applyFont="1" applyFill="1" applyBorder="1" applyAlignment="1">
      <alignment horizontal="left" vertical="top"/>
    </xf>
    <xf numFmtId="164" fontId="6" fillId="6" borderId="3" xfId="0" applyNumberFormat="1" applyFont="1" applyFill="1" applyBorder="1" applyAlignment="1">
      <alignment horizontal="left" vertical="top"/>
    </xf>
    <xf numFmtId="164" fontId="11" fillId="2" borderId="3" xfId="0" applyNumberFormat="1" applyFont="1" applyFill="1" applyBorder="1" applyAlignment="1">
      <alignment horizontal="left" vertical="top"/>
    </xf>
    <xf numFmtId="164" fontId="6" fillId="2" borderId="3" xfId="0" applyNumberFormat="1" applyFont="1" applyFill="1" applyBorder="1" applyAlignment="1">
      <alignment horizontal="left" vertical="top"/>
    </xf>
    <xf numFmtId="164" fontId="6" fillId="3" borderId="3" xfId="0" applyNumberFormat="1" applyFont="1" applyFill="1" applyBorder="1" applyAlignment="1">
      <alignment horizontal="left" vertical="top"/>
    </xf>
    <xf numFmtId="164" fontId="6" fillId="0" borderId="3" xfId="0" applyNumberFormat="1" applyFont="1" applyBorder="1" applyAlignment="1">
      <alignment horizontal="left" vertical="top"/>
    </xf>
    <xf numFmtId="164" fontId="6" fillId="6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3" xfId="0" applyNumberFormat="1" applyFont="1" applyBorder="1" applyAlignment="1">
      <alignment horizontal="left"/>
    </xf>
    <xf numFmtId="3" fontId="6" fillId="0" borderId="3" xfId="0" applyNumberFormat="1" applyFont="1" applyBorder="1" applyAlignment="1">
      <alignment horizontal="left"/>
    </xf>
    <xf numFmtId="3" fontId="6" fillId="6" borderId="3" xfId="0" applyNumberFormat="1" applyFont="1" applyFill="1" applyBorder="1" applyAlignment="1">
      <alignment horizontal="left"/>
    </xf>
    <xf numFmtId="3" fontId="6" fillId="2" borderId="3" xfId="0" applyNumberFormat="1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left"/>
    </xf>
    <xf numFmtId="3" fontId="6" fillId="3" borderId="3" xfId="0" applyNumberFormat="1" applyFont="1" applyFill="1" applyBorder="1" applyAlignment="1">
      <alignment horizontal="left"/>
    </xf>
    <xf numFmtId="4" fontId="6" fillId="3" borderId="3" xfId="0" applyNumberFormat="1" applyFont="1" applyFill="1" applyBorder="1" applyAlignment="1">
      <alignment horizontal="left"/>
    </xf>
    <xf numFmtId="4" fontId="6" fillId="6" borderId="3" xfId="0" applyNumberFormat="1" applyFont="1" applyFill="1" applyBorder="1" applyAlignment="1">
      <alignment horizontal="left"/>
    </xf>
    <xf numFmtId="4" fontId="31" fillId="13" borderId="29" xfId="0" applyNumberFormat="1" applyFont="1" applyFill="1" applyBorder="1" applyAlignment="1">
      <alignment horizontal="center" vertical="center"/>
    </xf>
    <xf numFmtId="4" fontId="33" fillId="9" borderId="36" xfId="0" applyNumberFormat="1" applyFont="1" applyFill="1" applyBorder="1" applyAlignment="1">
      <alignment vertical="center"/>
    </xf>
    <xf numFmtId="4" fontId="11" fillId="9" borderId="36" xfId="0" applyNumberFormat="1" applyFont="1" applyFill="1" applyBorder="1" applyAlignment="1">
      <alignment vertical="center"/>
    </xf>
    <xf numFmtId="4" fontId="36" fillId="9" borderId="36" xfId="0" applyNumberFormat="1" applyFont="1" applyFill="1" applyBorder="1" applyAlignment="1">
      <alignment vertical="center"/>
    </xf>
    <xf numFmtId="0" fontId="33" fillId="9" borderId="39" xfId="0" applyNumberFormat="1" applyFont="1" applyFill="1" applyBorder="1" applyAlignment="1" applyProtection="1">
      <alignment horizontal="center" vertical="center" wrapText="1"/>
    </xf>
    <xf numFmtId="4" fontId="31" fillId="15" borderId="29" xfId="0" applyNumberFormat="1" applyFont="1" applyFill="1" applyBorder="1" applyAlignment="1">
      <alignment vertical="center"/>
    </xf>
    <xf numFmtId="4" fontId="31" fillId="14" borderId="29" xfId="0" applyNumberFormat="1" applyFont="1" applyFill="1" applyBorder="1" applyAlignment="1">
      <alignment vertical="center"/>
    </xf>
    <xf numFmtId="4" fontId="31" fillId="0" borderId="29" xfId="0" applyNumberFormat="1" applyFont="1" applyBorder="1" applyAlignment="1">
      <alignment vertical="center"/>
    </xf>
    <xf numFmtId="4" fontId="32" fillId="0" borderId="29" xfId="0" applyNumberFormat="1" applyFont="1" applyBorder="1" applyAlignment="1">
      <alignment vertical="center"/>
    </xf>
    <xf numFmtId="0" fontId="19" fillId="2" borderId="5" xfId="0" applyNumberFormat="1" applyFont="1" applyFill="1" applyBorder="1" applyAlignment="1" applyProtection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3" borderId="3" xfId="0" quotePrefix="1" applyFont="1" applyFill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3" xfId="0" quotePrefix="1" applyFont="1" applyFill="1" applyBorder="1" applyAlignment="1">
      <alignment horizontal="left" vertical="center"/>
    </xf>
    <xf numFmtId="0" fontId="11" fillId="0" borderId="3" xfId="0" quotePrefix="1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32" fillId="0" borderId="0" xfId="0" applyFont="1" applyBorder="1" applyAlignment="1">
      <alignment horizontal="left"/>
    </xf>
    <xf numFmtId="165" fontId="31" fillId="3" borderId="8" xfId="0" applyNumberFormat="1" applyFont="1" applyFill="1" applyBorder="1" applyAlignment="1">
      <alignment horizontal="center" vertical="center" wrapText="1"/>
    </xf>
    <xf numFmtId="165" fontId="31" fillId="3" borderId="10" xfId="0" applyNumberFormat="1" applyFont="1" applyFill="1" applyBorder="1" applyAlignment="1">
      <alignment horizontal="center" vertical="center" wrapText="1"/>
    </xf>
    <xf numFmtId="165" fontId="33" fillId="9" borderId="35" xfId="0" applyNumberFormat="1" applyFont="1" applyFill="1" applyBorder="1" applyAlignment="1">
      <alignment horizontal="center" vertical="center" wrapText="1"/>
    </xf>
    <xf numFmtId="165" fontId="33" fillId="9" borderId="29" xfId="0" applyNumberFormat="1" applyFont="1" applyFill="1" applyBorder="1" applyAlignment="1">
      <alignment horizontal="center" vertical="center" wrapText="1"/>
    </xf>
    <xf numFmtId="165" fontId="31" fillId="6" borderId="38" xfId="0" applyNumberFormat="1" applyFont="1" applyFill="1" applyBorder="1" applyAlignment="1">
      <alignment horizontal="center" vertical="center" wrapText="1"/>
    </xf>
    <xf numFmtId="165" fontId="31" fillId="6" borderId="18" xfId="0" applyNumberFormat="1" applyFont="1" applyFill="1" applyBorder="1" applyAlignment="1">
      <alignment horizontal="center" vertical="center" wrapText="1"/>
    </xf>
    <xf numFmtId="165" fontId="31" fillId="3" borderId="35" xfId="0" applyNumberFormat="1" applyFont="1" applyFill="1" applyBorder="1" applyAlignment="1">
      <alignment horizontal="center" vertical="center" wrapText="1"/>
    </xf>
    <xf numFmtId="165" fontId="31" fillId="3" borderId="29" xfId="0" applyNumberFormat="1" applyFont="1" applyFill="1" applyBorder="1" applyAlignment="1">
      <alignment horizontal="center" vertical="center" wrapText="1"/>
    </xf>
  </cellXfs>
  <cellStyles count="9">
    <cellStyle name="Normalno" xfId="0" builtinId="0"/>
    <cellStyle name="Normalno 2" xfId="4" xr:uid="{00000000-0005-0000-0000-000001000000}"/>
    <cellStyle name="Normalno 3" xfId="5" xr:uid="{00000000-0005-0000-0000-000002000000}"/>
    <cellStyle name="Normalno 4" xfId="1" xr:uid="{00000000-0005-0000-0000-00002F000000}"/>
    <cellStyle name="Obično_List1" xfId="2" xr:uid="{00000000-0005-0000-0000-000003000000}"/>
    <cellStyle name="Obično_List4" xfId="6" xr:uid="{00000000-0005-0000-0000-000007000000}"/>
    <cellStyle name="Obično_List5" xfId="7" xr:uid="{00000000-0005-0000-0000-000008000000}"/>
    <cellStyle name="Obično_List7" xfId="3" xr:uid="{00000000-0005-0000-0000-00000A000000}"/>
    <cellStyle name="Valuta" xfId="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4"/>
  <sheetViews>
    <sheetView topLeftCell="A13" zoomScaleNormal="100" workbookViewId="0">
      <selection activeCell="Q26" sqref="Q26"/>
    </sheetView>
  </sheetViews>
  <sheetFormatPr defaultRowHeight="15" x14ac:dyDescent="0.25"/>
  <cols>
    <col min="6" max="8" width="25.28515625" customWidth="1"/>
    <col min="9" max="9" width="25.28515625" hidden="1" customWidth="1"/>
    <col min="10" max="11" width="25.28515625" customWidth="1"/>
    <col min="12" max="12" width="9.140625" customWidth="1"/>
    <col min="13" max="13" width="7.7109375" customWidth="1"/>
  </cols>
  <sheetData>
    <row r="1" spans="2:13" ht="42" customHeight="1" x14ac:dyDescent="0.25">
      <c r="B1" s="444" t="s">
        <v>364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</row>
    <row r="2" spans="2:13" ht="15.75" x14ac:dyDescent="0.25">
      <c r="B2" s="444" t="s">
        <v>11</v>
      </c>
      <c r="C2" s="444"/>
      <c r="D2" s="444"/>
      <c r="E2" s="444"/>
      <c r="F2" s="444"/>
      <c r="G2" s="444"/>
      <c r="H2" s="444"/>
      <c r="I2" s="444"/>
      <c r="J2" s="444"/>
      <c r="K2" s="450"/>
      <c r="L2" s="450"/>
      <c r="M2" s="31"/>
    </row>
    <row r="3" spans="2:13" ht="19.5" customHeight="1" x14ac:dyDescent="0.25">
      <c r="B3" s="451"/>
      <c r="C3" s="451"/>
      <c r="D3" s="451"/>
      <c r="E3" s="33"/>
      <c r="F3" s="33"/>
      <c r="G3" s="33"/>
      <c r="H3" s="33"/>
      <c r="I3" s="33"/>
      <c r="J3" s="33"/>
      <c r="K3" s="34"/>
      <c r="L3" s="34"/>
      <c r="M3" s="31"/>
    </row>
    <row r="4" spans="2:13" ht="18" customHeight="1" x14ac:dyDescent="0.25">
      <c r="B4" s="444" t="s">
        <v>58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31"/>
    </row>
    <row r="5" spans="2:13" ht="18" customHeight="1" x14ac:dyDescent="0.25">
      <c r="B5" s="35"/>
      <c r="C5" s="36"/>
      <c r="D5" s="36"/>
      <c r="E5" s="36"/>
      <c r="F5" s="36"/>
      <c r="G5" s="36"/>
      <c r="H5" s="36"/>
      <c r="I5" s="36"/>
      <c r="J5" s="194"/>
      <c r="K5" s="36"/>
      <c r="L5" s="36"/>
      <c r="M5" s="31"/>
    </row>
    <row r="6" spans="2:13" x14ac:dyDescent="0.25">
      <c r="B6" s="431" t="s">
        <v>70</v>
      </c>
      <c r="C6" s="431"/>
      <c r="D6" s="431"/>
      <c r="E6" s="431"/>
      <c r="F6" s="431"/>
      <c r="G6" s="37"/>
      <c r="H6" s="37"/>
      <c r="I6" s="37"/>
      <c r="J6" s="37"/>
      <c r="K6" s="37"/>
      <c r="L6" s="38"/>
      <c r="M6" s="31"/>
    </row>
    <row r="7" spans="2:13" ht="25.5" x14ac:dyDescent="0.25">
      <c r="B7" s="445" t="s">
        <v>6</v>
      </c>
      <c r="C7" s="445"/>
      <c r="D7" s="445"/>
      <c r="E7" s="445"/>
      <c r="F7" s="445"/>
      <c r="G7" s="381" t="s">
        <v>329</v>
      </c>
      <c r="H7" s="27" t="s">
        <v>335</v>
      </c>
      <c r="I7" s="27" t="s">
        <v>327</v>
      </c>
      <c r="J7" s="27" t="s">
        <v>336</v>
      </c>
      <c r="K7" s="381" t="s">
        <v>337</v>
      </c>
      <c r="L7" s="27" t="s">
        <v>18</v>
      </c>
      <c r="M7" s="27" t="s">
        <v>49</v>
      </c>
    </row>
    <row r="8" spans="2:13" s="19" customFormat="1" ht="22.5" x14ac:dyDescent="0.2">
      <c r="B8" s="446">
        <v>1</v>
      </c>
      <c r="C8" s="446"/>
      <c r="D8" s="446"/>
      <c r="E8" s="446"/>
      <c r="F8" s="446"/>
      <c r="G8" s="382">
        <v>2</v>
      </c>
      <c r="H8" s="18">
        <v>3</v>
      </c>
      <c r="I8" s="18">
        <v>4</v>
      </c>
      <c r="J8" s="18">
        <v>4</v>
      </c>
      <c r="K8" s="18">
        <v>5</v>
      </c>
      <c r="L8" s="18" t="s">
        <v>20</v>
      </c>
      <c r="M8" s="18" t="s">
        <v>21</v>
      </c>
    </row>
    <row r="9" spans="2:13" x14ac:dyDescent="0.25">
      <c r="B9" s="447" t="s">
        <v>0</v>
      </c>
      <c r="C9" s="443"/>
      <c r="D9" s="443"/>
      <c r="E9" s="443"/>
      <c r="F9" s="448"/>
      <c r="G9" s="404">
        <f>SUM(G10:G11)</f>
        <v>597211.91</v>
      </c>
      <c r="H9" s="404">
        <f>SUM(H10:H11)</f>
        <v>1250317.1499999999</v>
      </c>
      <c r="I9" s="405">
        <v>0</v>
      </c>
      <c r="J9" s="404">
        <f>SUM(J10:J11)</f>
        <v>1262758.3899999999</v>
      </c>
      <c r="K9" s="404">
        <f>SUM(K10:K11)</f>
        <v>717475.97</v>
      </c>
      <c r="L9" s="404">
        <f>SUM(K9/G9)*100</f>
        <v>120.13758566871178</v>
      </c>
      <c r="M9" s="404">
        <f>SUM(K9/J9)*100</f>
        <v>56.818151095396807</v>
      </c>
    </row>
    <row r="10" spans="2:13" x14ac:dyDescent="0.25">
      <c r="B10" s="440" t="s">
        <v>51</v>
      </c>
      <c r="C10" s="441"/>
      <c r="D10" s="441"/>
      <c r="E10" s="441"/>
      <c r="F10" s="449"/>
      <c r="G10" s="406">
        <v>597211.91</v>
      </c>
      <c r="H10" s="406">
        <v>1250317.1499999999</v>
      </c>
      <c r="I10" s="407">
        <v>0</v>
      </c>
      <c r="J10" s="408">
        <v>1262758.3899999999</v>
      </c>
      <c r="K10" s="406">
        <v>717475.97</v>
      </c>
      <c r="L10" s="404">
        <f t="shared" ref="L10:L15" si="0">SUM(K10/G10)*100</f>
        <v>120.13758566871178</v>
      </c>
      <c r="M10" s="404">
        <f t="shared" ref="M10:M15" si="1">SUM(K10/J10)*100</f>
        <v>56.818151095396807</v>
      </c>
    </row>
    <row r="11" spans="2:13" x14ac:dyDescent="0.25">
      <c r="B11" s="453" t="s">
        <v>52</v>
      </c>
      <c r="C11" s="449"/>
      <c r="D11" s="449"/>
      <c r="E11" s="449"/>
      <c r="F11" s="449"/>
      <c r="G11" s="406">
        <v>0</v>
      </c>
      <c r="H11" s="406">
        <v>0</v>
      </c>
      <c r="I11" s="407">
        <v>0</v>
      </c>
      <c r="J11" s="409">
        <v>0</v>
      </c>
      <c r="K11" s="406">
        <v>0</v>
      </c>
      <c r="L11" s="404">
        <v>0</v>
      </c>
      <c r="M11" s="404">
        <v>0</v>
      </c>
    </row>
    <row r="12" spans="2:13" x14ac:dyDescent="0.25">
      <c r="B12" s="432" t="s">
        <v>1</v>
      </c>
      <c r="C12" s="433"/>
      <c r="D12" s="433"/>
      <c r="E12" s="433"/>
      <c r="F12" s="434"/>
      <c r="G12" s="410">
        <f>SUM(G13:G14)</f>
        <v>606060.64</v>
      </c>
      <c r="H12" s="410">
        <f>SUM(H13:H14)</f>
        <v>1256417.1500000001</v>
      </c>
      <c r="I12" s="407">
        <v>0</v>
      </c>
      <c r="J12" s="410">
        <f>SUM(J13:J14)</f>
        <v>1273103.19</v>
      </c>
      <c r="K12" s="410">
        <f>SUM(K13:K14)</f>
        <v>805965.32</v>
      </c>
      <c r="L12" s="404">
        <f t="shared" si="0"/>
        <v>132.98427035288086</v>
      </c>
      <c r="M12" s="404">
        <f t="shared" si="1"/>
        <v>63.307147946114249</v>
      </c>
    </row>
    <row r="13" spans="2:13" x14ac:dyDescent="0.25">
      <c r="B13" s="454" t="s">
        <v>53</v>
      </c>
      <c r="C13" s="441"/>
      <c r="D13" s="441"/>
      <c r="E13" s="441"/>
      <c r="F13" s="441"/>
      <c r="G13" s="406">
        <v>606060.64</v>
      </c>
      <c r="H13" s="406">
        <v>1249520.78</v>
      </c>
      <c r="I13" s="407">
        <v>0</v>
      </c>
      <c r="J13" s="409">
        <v>1267193.19</v>
      </c>
      <c r="K13" s="406">
        <v>805965.32</v>
      </c>
      <c r="L13" s="404">
        <f t="shared" si="0"/>
        <v>132.98427035288086</v>
      </c>
      <c r="M13" s="404">
        <f t="shared" si="1"/>
        <v>63.60240304006053</v>
      </c>
    </row>
    <row r="14" spans="2:13" x14ac:dyDescent="0.25">
      <c r="B14" s="455" t="s">
        <v>54</v>
      </c>
      <c r="C14" s="449"/>
      <c r="D14" s="449"/>
      <c r="E14" s="449"/>
      <c r="F14" s="449"/>
      <c r="G14" s="411">
        <v>0</v>
      </c>
      <c r="H14" s="411">
        <v>6896.37</v>
      </c>
      <c r="I14" s="407">
        <v>0</v>
      </c>
      <c r="J14" s="409">
        <v>5910</v>
      </c>
      <c r="K14" s="411">
        <v>0</v>
      </c>
      <c r="L14" s="404">
        <v>0</v>
      </c>
      <c r="M14" s="404">
        <f t="shared" si="1"/>
        <v>0</v>
      </c>
    </row>
    <row r="15" spans="2:13" x14ac:dyDescent="0.25">
      <c r="B15" s="442" t="s">
        <v>67</v>
      </c>
      <c r="C15" s="443"/>
      <c r="D15" s="443"/>
      <c r="E15" s="443"/>
      <c r="F15" s="443"/>
      <c r="G15" s="410">
        <f>SUM(G9-G12)</f>
        <v>-8848.7299999999814</v>
      </c>
      <c r="H15" s="410">
        <f>SUM(H9-H12)</f>
        <v>-6100.0000000002328</v>
      </c>
      <c r="I15" s="412">
        <f>SUM(I9-I12)</f>
        <v>0</v>
      </c>
      <c r="J15" s="413">
        <f>SUM(J9-J12)</f>
        <v>-10344.800000000047</v>
      </c>
      <c r="K15" s="413">
        <f>SUM(K9-K12)</f>
        <v>-88489.349999999977</v>
      </c>
      <c r="L15" s="404">
        <f t="shared" si="0"/>
        <v>1000.0231671663636</v>
      </c>
      <c r="M15" s="404">
        <f t="shared" si="1"/>
        <v>855.39933106487865</v>
      </c>
    </row>
    <row r="16" spans="2:13" ht="18" x14ac:dyDescent="0.25">
      <c r="B16" s="33"/>
      <c r="C16" s="39"/>
      <c r="D16" s="39"/>
      <c r="E16" s="39"/>
      <c r="F16" s="39"/>
      <c r="G16" s="45"/>
      <c r="H16" s="39"/>
      <c r="I16" s="40"/>
      <c r="J16" s="40"/>
      <c r="K16" s="40"/>
      <c r="L16" s="160"/>
      <c r="M16" s="160"/>
    </row>
    <row r="17" spans="2:24" ht="18" customHeight="1" x14ac:dyDescent="0.25">
      <c r="B17" s="431" t="s">
        <v>66</v>
      </c>
      <c r="C17" s="431"/>
      <c r="D17" s="431"/>
      <c r="E17" s="431"/>
      <c r="F17" s="431"/>
      <c r="G17" s="45"/>
      <c r="H17" s="39"/>
      <c r="I17" s="40"/>
      <c r="J17" s="40"/>
      <c r="K17" s="40"/>
      <c r="L17" s="160"/>
      <c r="M17" s="160"/>
    </row>
    <row r="18" spans="2:24" ht="25.5" x14ac:dyDescent="0.25">
      <c r="B18" s="445" t="s">
        <v>6</v>
      </c>
      <c r="C18" s="445"/>
      <c r="D18" s="445"/>
      <c r="E18" s="445"/>
      <c r="F18" s="445"/>
      <c r="G18" s="384" t="s">
        <v>82</v>
      </c>
      <c r="H18" s="27" t="s">
        <v>207</v>
      </c>
      <c r="I18" s="27" t="s">
        <v>81</v>
      </c>
      <c r="J18" s="27" t="s">
        <v>327</v>
      </c>
      <c r="K18" s="381" t="s">
        <v>83</v>
      </c>
      <c r="L18" s="158" t="s">
        <v>18</v>
      </c>
      <c r="M18" s="158" t="s">
        <v>49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s="19" customFormat="1" ht="22.5" x14ac:dyDescent="0.2">
      <c r="B19" s="446">
        <v>1</v>
      </c>
      <c r="C19" s="446"/>
      <c r="D19" s="446"/>
      <c r="E19" s="446"/>
      <c r="F19" s="446"/>
      <c r="G19" s="383">
        <v>2</v>
      </c>
      <c r="H19" s="18">
        <v>3</v>
      </c>
      <c r="I19" s="18">
        <v>4</v>
      </c>
      <c r="J19" s="18">
        <v>4</v>
      </c>
      <c r="K19" s="18">
        <v>5</v>
      </c>
      <c r="L19" s="161" t="s">
        <v>20</v>
      </c>
      <c r="M19" s="161" t="s">
        <v>21</v>
      </c>
    </row>
    <row r="20" spans="2:24" ht="15.75" customHeight="1" x14ac:dyDescent="0.25">
      <c r="B20" s="440" t="s">
        <v>55</v>
      </c>
      <c r="C20" s="440"/>
      <c r="D20" s="440"/>
      <c r="E20" s="440"/>
      <c r="F20" s="440"/>
      <c r="G20" s="414">
        <v>0</v>
      </c>
      <c r="H20" s="415">
        <v>0</v>
      </c>
      <c r="I20" s="416">
        <v>0</v>
      </c>
      <c r="J20" s="417">
        <v>0</v>
      </c>
      <c r="K20" s="415">
        <v>0</v>
      </c>
      <c r="L20" s="162">
        <v>0</v>
      </c>
      <c r="M20" s="162">
        <v>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2:24" x14ac:dyDescent="0.25">
      <c r="B21" s="440" t="s">
        <v>56</v>
      </c>
      <c r="C21" s="441"/>
      <c r="D21" s="441"/>
      <c r="E21" s="441"/>
      <c r="F21" s="441"/>
      <c r="G21" s="414">
        <v>0</v>
      </c>
      <c r="H21" s="415">
        <v>0</v>
      </c>
      <c r="I21" s="416">
        <v>0</v>
      </c>
      <c r="J21" s="417">
        <v>0</v>
      </c>
      <c r="K21" s="415">
        <v>0</v>
      </c>
      <c r="L21" s="162">
        <v>0</v>
      </c>
      <c r="M21" s="162">
        <v>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24" s="31" customFormat="1" ht="15" customHeight="1" x14ac:dyDescent="0.25">
      <c r="B22" s="439" t="s">
        <v>57</v>
      </c>
      <c r="C22" s="439"/>
      <c r="D22" s="439"/>
      <c r="E22" s="439"/>
      <c r="F22" s="439"/>
      <c r="G22" s="418">
        <v>0</v>
      </c>
      <c r="H22" s="419">
        <v>0</v>
      </c>
      <c r="I22" s="416">
        <v>0</v>
      </c>
      <c r="J22" s="419">
        <v>0</v>
      </c>
      <c r="K22" s="419">
        <v>0</v>
      </c>
      <c r="L22" s="146">
        <v>0</v>
      </c>
      <c r="M22" s="162">
        <v>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2:24" s="31" customFormat="1" ht="15" customHeight="1" x14ac:dyDescent="0.25">
      <c r="B23" s="439" t="s">
        <v>59</v>
      </c>
      <c r="C23" s="439"/>
      <c r="D23" s="439"/>
      <c r="E23" s="439"/>
      <c r="F23" s="439"/>
      <c r="G23" s="418">
        <v>6013.63</v>
      </c>
      <c r="H23" s="420">
        <v>6100</v>
      </c>
      <c r="I23" s="421">
        <v>0</v>
      </c>
      <c r="J23" s="420">
        <v>10344.799999999999</v>
      </c>
      <c r="K23" s="420">
        <v>10344.799999999999</v>
      </c>
      <c r="L23" s="146">
        <f>SUM(K23/G23)*100</f>
        <v>172.02255542825213</v>
      </c>
      <c r="M23" s="162">
        <f t="shared" ref="M23" si="2">SUM(K23/J23)*100</f>
        <v>100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2:24" x14ac:dyDescent="0.25">
      <c r="B24" s="442" t="s">
        <v>69</v>
      </c>
      <c r="C24" s="443"/>
      <c r="D24" s="443"/>
      <c r="E24" s="443"/>
      <c r="F24" s="443"/>
      <c r="G24" s="418">
        <f>SUM(G15+G23)</f>
        <v>-2835.0999999999813</v>
      </c>
      <c r="H24" s="420">
        <f>SUM(H15+H23)</f>
        <v>-2.3283064365386963E-10</v>
      </c>
      <c r="I24" s="421">
        <v>0</v>
      </c>
      <c r="J24" s="420">
        <v>0</v>
      </c>
      <c r="K24" s="420">
        <f>SUM(K15+K23)</f>
        <v>-78144.549999999974</v>
      </c>
      <c r="L24" s="146">
        <f t="shared" ref="L24" si="3">SUM(K24/G24)*100</f>
        <v>2756.324291912119</v>
      </c>
      <c r="M24" s="162">
        <v>0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ht="11.25" customHeight="1" x14ac:dyDescent="0.25">
      <c r="B25" s="41"/>
      <c r="C25" s="42"/>
      <c r="D25" s="42"/>
      <c r="E25" s="42"/>
      <c r="F25" s="42"/>
      <c r="G25" s="43"/>
      <c r="H25" s="43"/>
      <c r="I25" s="43"/>
      <c r="J25" s="43"/>
      <c r="K25" s="43"/>
      <c r="L25" s="43"/>
      <c r="M25" s="31"/>
    </row>
    <row r="26" spans="2:24" ht="23.25" customHeight="1" x14ac:dyDescent="0.25">
      <c r="B26" s="438" t="s">
        <v>68</v>
      </c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</row>
    <row r="27" spans="2:24" ht="15.75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2:24" x14ac:dyDescent="0.25">
      <c r="B28" s="435" t="s">
        <v>75</v>
      </c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</row>
    <row r="29" spans="2:24" x14ac:dyDescent="0.25">
      <c r="B29" s="435" t="s">
        <v>76</v>
      </c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</row>
    <row r="30" spans="2:24" ht="15" customHeight="1" x14ac:dyDescent="0.25">
      <c r="B30" s="435" t="s">
        <v>79</v>
      </c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</row>
    <row r="31" spans="2:24" ht="36.75" customHeight="1" x14ac:dyDescent="0.25"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</row>
    <row r="32" spans="2:24" x14ac:dyDescent="0.25"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</row>
    <row r="33" spans="2:13" ht="15" customHeight="1" x14ac:dyDescent="0.25">
      <c r="B33" s="436" t="s">
        <v>80</v>
      </c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</row>
    <row r="34" spans="2:13" x14ac:dyDescent="0.25"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</row>
  </sheetData>
  <mergeCells count="29">
    <mergeCell ref="B1:M1"/>
    <mergeCell ref="B6:F6"/>
    <mergeCell ref="B18:F18"/>
    <mergeCell ref="B19:F19"/>
    <mergeCell ref="B20:F20"/>
    <mergeCell ref="B8:F8"/>
    <mergeCell ref="B9:F9"/>
    <mergeCell ref="B10:F10"/>
    <mergeCell ref="B2:L2"/>
    <mergeCell ref="B7:F7"/>
    <mergeCell ref="B3:D3"/>
    <mergeCell ref="B4:L4"/>
    <mergeCell ref="B11:F11"/>
    <mergeCell ref="B15:F15"/>
    <mergeCell ref="B13:F13"/>
    <mergeCell ref="B14:F14"/>
    <mergeCell ref="B17:F17"/>
    <mergeCell ref="B12:F12"/>
    <mergeCell ref="B28:M28"/>
    <mergeCell ref="B30:M31"/>
    <mergeCell ref="B33:M34"/>
    <mergeCell ref="B32:F32"/>
    <mergeCell ref="G32:L32"/>
    <mergeCell ref="B26:M26"/>
    <mergeCell ref="B22:F22"/>
    <mergeCell ref="B21:F21"/>
    <mergeCell ref="B23:F23"/>
    <mergeCell ref="B24:F24"/>
    <mergeCell ref="B29:M29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30"/>
  <sheetViews>
    <sheetView zoomScale="98" zoomScaleNormal="98" workbookViewId="0">
      <selection activeCell="C77" sqref="C77"/>
    </sheetView>
  </sheetViews>
  <sheetFormatPr defaultRowHeight="15" x14ac:dyDescent="0.25"/>
  <cols>
    <col min="2" max="2" width="7.42578125" style="57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5.28515625" customWidth="1"/>
    <col min="8" max="9" width="25.28515625" hidden="1" customWidth="1"/>
    <col min="10" max="12" width="25.28515625" customWidth="1"/>
    <col min="13" max="14" width="15.7109375" customWidth="1"/>
  </cols>
  <sheetData>
    <row r="1" spans="2:14" ht="18" customHeight="1" x14ac:dyDescent="0.25">
      <c r="B1" s="71"/>
      <c r="C1" s="1"/>
      <c r="D1" s="1"/>
      <c r="E1" s="14"/>
      <c r="F1" s="1"/>
      <c r="G1" s="1"/>
      <c r="H1" s="1"/>
      <c r="I1" s="14"/>
      <c r="J1" s="14"/>
      <c r="K1" s="14"/>
      <c r="L1" s="1"/>
      <c r="M1" s="1"/>
    </row>
    <row r="2" spans="2:14" ht="15.75" customHeight="1" x14ac:dyDescent="0.25">
      <c r="B2" s="444" t="s">
        <v>11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2:14" ht="18" x14ac:dyDescent="0.25">
      <c r="B3" s="72"/>
      <c r="C3" s="33"/>
      <c r="D3" s="33"/>
      <c r="E3" s="33"/>
      <c r="F3" s="33"/>
      <c r="G3" s="33"/>
      <c r="H3" s="33"/>
      <c r="I3" s="33"/>
      <c r="J3" s="33"/>
      <c r="K3" s="33"/>
      <c r="L3" s="34"/>
      <c r="M3" s="34"/>
      <c r="N3" s="31"/>
    </row>
    <row r="4" spans="2:14" ht="18" customHeight="1" x14ac:dyDescent="0.25">
      <c r="B4" s="444" t="s">
        <v>65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</row>
    <row r="5" spans="2:14" ht="18" x14ac:dyDescent="0.25">
      <c r="B5" s="72"/>
      <c r="C5" s="33"/>
      <c r="D5" s="33"/>
      <c r="E5" s="33"/>
      <c r="F5" s="33"/>
      <c r="G5" s="33"/>
      <c r="H5" s="33"/>
      <c r="I5" s="33"/>
      <c r="J5" s="33"/>
      <c r="K5" s="33"/>
      <c r="L5" s="34"/>
      <c r="M5" s="34"/>
      <c r="N5" s="31"/>
    </row>
    <row r="6" spans="2:14" ht="15.75" customHeight="1" x14ac:dyDescent="0.25">
      <c r="B6" s="444" t="s">
        <v>19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</row>
    <row r="7" spans="2:14" ht="18" x14ac:dyDescent="0.25">
      <c r="B7" s="72"/>
      <c r="C7" s="33"/>
      <c r="D7" s="33"/>
      <c r="E7" s="33"/>
      <c r="F7" s="33"/>
      <c r="G7" s="33"/>
      <c r="H7" s="33"/>
      <c r="I7" s="33"/>
      <c r="J7" s="33"/>
      <c r="K7" s="33"/>
      <c r="L7" s="34"/>
      <c r="M7" s="34"/>
      <c r="N7" s="31"/>
    </row>
    <row r="8" spans="2:14" ht="32.25" customHeight="1" x14ac:dyDescent="0.25">
      <c r="B8" s="456" t="s">
        <v>6</v>
      </c>
      <c r="C8" s="457"/>
      <c r="D8" s="457"/>
      <c r="E8" s="457"/>
      <c r="F8" s="458"/>
      <c r="G8" s="27" t="s">
        <v>338</v>
      </c>
      <c r="H8" s="27" t="s">
        <v>207</v>
      </c>
      <c r="I8" s="174" t="s">
        <v>81</v>
      </c>
      <c r="J8" s="27" t="s">
        <v>335</v>
      </c>
      <c r="K8" s="27" t="s">
        <v>336</v>
      </c>
      <c r="L8" s="27" t="s">
        <v>339</v>
      </c>
      <c r="M8" s="27" t="s">
        <v>18</v>
      </c>
      <c r="N8" s="27" t="s">
        <v>49</v>
      </c>
    </row>
    <row r="9" spans="2:14" s="19" customFormat="1" ht="11.25" x14ac:dyDescent="0.2">
      <c r="B9" s="459">
        <v>1</v>
      </c>
      <c r="C9" s="460"/>
      <c r="D9" s="460"/>
      <c r="E9" s="460"/>
      <c r="F9" s="461"/>
      <c r="G9" s="28">
        <v>2</v>
      </c>
      <c r="H9" s="28">
        <v>3</v>
      </c>
      <c r="I9" s="175">
        <v>4</v>
      </c>
      <c r="J9" s="28">
        <v>3</v>
      </c>
      <c r="K9" s="28">
        <v>4</v>
      </c>
      <c r="L9" s="28">
        <v>5</v>
      </c>
      <c r="M9" s="28" t="s">
        <v>20</v>
      </c>
      <c r="N9" s="28" t="s">
        <v>21</v>
      </c>
    </row>
    <row r="10" spans="2:14" x14ac:dyDescent="0.25">
      <c r="B10" s="5"/>
      <c r="C10" s="5"/>
      <c r="D10" s="5"/>
      <c r="E10" s="5"/>
      <c r="F10" s="5" t="s">
        <v>50</v>
      </c>
      <c r="G10" s="186"/>
      <c r="H10" s="186"/>
      <c r="I10" s="186"/>
      <c r="J10" s="186"/>
      <c r="K10" s="186"/>
      <c r="L10" s="187"/>
      <c r="M10" s="187"/>
      <c r="N10" s="187"/>
    </row>
    <row r="11" spans="2:14" s="59" customFormat="1" ht="15.75" customHeight="1" x14ac:dyDescent="0.25">
      <c r="B11" s="5">
        <v>6</v>
      </c>
      <c r="C11" s="5"/>
      <c r="D11" s="5"/>
      <c r="E11" s="5"/>
      <c r="F11" s="5" t="s">
        <v>2</v>
      </c>
      <c r="G11" s="189">
        <f>SUM(G12+G21+G24+G27+G33+G37)</f>
        <v>597211.91</v>
      </c>
      <c r="H11" s="49">
        <v>924395.97</v>
      </c>
      <c r="I11" s="139"/>
      <c r="J11" s="185">
        <f>SUM(J12+J21+J24+J27+J33+J37)</f>
        <v>1250317.1500000001</v>
      </c>
      <c r="K11" s="185">
        <f>SUM(K12+K21+K24+K27+K33+K37)</f>
        <v>1262758.3899999999</v>
      </c>
      <c r="L11" s="189">
        <f>SUM(L12+L21+L24+L27+L33+L37)</f>
        <v>717475.97</v>
      </c>
      <c r="M11" s="189">
        <f>SUM(L11/G11)*100</f>
        <v>120.13758566871178</v>
      </c>
      <c r="N11" s="189">
        <f>SUM(L11/K11)*100</f>
        <v>56.818151095396807</v>
      </c>
    </row>
    <row r="12" spans="2:14" ht="25.5" x14ac:dyDescent="0.25">
      <c r="B12" s="5"/>
      <c r="C12" s="5">
        <v>63</v>
      </c>
      <c r="D12" s="10"/>
      <c r="E12" s="10"/>
      <c r="F12" s="55" t="s">
        <v>22</v>
      </c>
      <c r="G12" s="189">
        <f>SUM(G13+G16+G18)</f>
        <v>533088.03</v>
      </c>
      <c r="H12" s="49">
        <f>SUM(H13+H16+H18)</f>
        <v>1036610.3</v>
      </c>
      <c r="I12" s="139"/>
      <c r="J12" s="185">
        <f>SUM(J13+J16+J18)</f>
        <v>1126739.69</v>
      </c>
      <c r="K12" s="185">
        <f>SUM(K13+K16+K18)</f>
        <v>1132215.69</v>
      </c>
      <c r="L12" s="189">
        <f>SUM(L13+L16+L18)</f>
        <v>632488.98</v>
      </c>
      <c r="M12" s="189">
        <f>SUM(L12/G12)*100</f>
        <v>118.64625435315064</v>
      </c>
      <c r="N12" s="189">
        <f t="shared" ref="N12:N39" si="0">SUM(L12/K12)*100</f>
        <v>55.862940744090906</v>
      </c>
    </row>
    <row r="13" spans="2:14" x14ac:dyDescent="0.25">
      <c r="B13" s="6"/>
      <c r="C13" s="6"/>
      <c r="D13" s="6">
        <v>632</v>
      </c>
      <c r="E13" s="6"/>
      <c r="F13" s="6" t="s">
        <v>84</v>
      </c>
      <c r="G13" s="187">
        <f>SUM(G14:G15)</f>
        <v>1165.58</v>
      </c>
      <c r="H13" s="46">
        <f>SUM(H14)</f>
        <v>1000</v>
      </c>
      <c r="I13" s="170"/>
      <c r="J13" s="186">
        <f>SUM(J14:J15)</f>
        <v>23798</v>
      </c>
      <c r="K13" s="186">
        <f>SUM(K14:K15)</f>
        <v>26798</v>
      </c>
      <c r="L13" s="187">
        <f>SUM(L14:L15)</f>
        <v>31665.59</v>
      </c>
      <c r="M13" s="189">
        <f>SUM(L13/G13)*100</f>
        <v>2716.7238627979204</v>
      </c>
      <c r="N13" s="189">
        <f t="shared" si="0"/>
        <v>118.16400477647586</v>
      </c>
    </row>
    <row r="14" spans="2:14" x14ac:dyDescent="0.25">
      <c r="B14" s="6"/>
      <c r="C14" s="6"/>
      <c r="D14" s="6"/>
      <c r="E14" s="6">
        <v>6321</v>
      </c>
      <c r="F14" s="51" t="s">
        <v>88</v>
      </c>
      <c r="G14" s="187">
        <v>0</v>
      </c>
      <c r="H14" s="46">
        <v>1000</v>
      </c>
      <c r="I14" s="170"/>
      <c r="J14" s="186">
        <v>0</v>
      </c>
      <c r="K14" s="186">
        <v>0</v>
      </c>
      <c r="L14" s="187">
        <v>0</v>
      </c>
      <c r="M14" s="189">
        <v>0</v>
      </c>
      <c r="N14" s="189">
        <v>0</v>
      </c>
    </row>
    <row r="15" spans="2:14" x14ac:dyDescent="0.25">
      <c r="B15" s="6"/>
      <c r="C15" s="6"/>
      <c r="D15" s="6"/>
      <c r="E15" s="6">
        <v>6323</v>
      </c>
      <c r="F15" s="76" t="s">
        <v>331</v>
      </c>
      <c r="G15" s="187">
        <v>1165.58</v>
      </c>
      <c r="H15" s="46"/>
      <c r="I15" s="170"/>
      <c r="J15" s="186">
        <v>23798</v>
      </c>
      <c r="K15" s="186">
        <v>26798</v>
      </c>
      <c r="L15" s="187">
        <v>31665.59</v>
      </c>
      <c r="M15" s="189">
        <f>SUM(L15/G15)*100</f>
        <v>2716.7238627979204</v>
      </c>
      <c r="N15" s="189">
        <f t="shared" si="0"/>
        <v>118.16400477647586</v>
      </c>
    </row>
    <row r="16" spans="2:14" x14ac:dyDescent="0.25">
      <c r="B16" s="6"/>
      <c r="C16" s="6"/>
      <c r="D16" s="6">
        <v>634</v>
      </c>
      <c r="E16" s="6"/>
      <c r="F16" s="6" t="s">
        <v>85</v>
      </c>
      <c r="G16" s="187">
        <f>SUM(G17)</f>
        <v>2658.89</v>
      </c>
      <c r="H16" s="46">
        <f>SUM(H17)</f>
        <v>2500</v>
      </c>
      <c r="I16" s="170"/>
      <c r="J16" s="186">
        <f>SUM(J17)</f>
        <v>1000</v>
      </c>
      <c r="K16" s="186">
        <f>SUM(K17)</f>
        <v>1000</v>
      </c>
      <c r="L16" s="187">
        <f>SUM(L17)</f>
        <v>400</v>
      </c>
      <c r="M16" s="189">
        <f>SUM(L16/G16)*100</f>
        <v>15.043871690818349</v>
      </c>
      <c r="N16" s="189">
        <f t="shared" si="0"/>
        <v>40</v>
      </c>
    </row>
    <row r="17" spans="2:14" x14ac:dyDescent="0.25">
      <c r="B17" s="6"/>
      <c r="C17" s="6"/>
      <c r="D17" s="6"/>
      <c r="E17" s="6">
        <v>6341</v>
      </c>
      <c r="F17" s="50" t="s">
        <v>87</v>
      </c>
      <c r="G17" s="187">
        <v>2658.89</v>
      </c>
      <c r="H17" s="46">
        <v>2500</v>
      </c>
      <c r="I17" s="170"/>
      <c r="J17" s="186">
        <v>1000</v>
      </c>
      <c r="K17" s="186">
        <v>1000</v>
      </c>
      <c r="L17" s="187">
        <v>400</v>
      </c>
      <c r="M17" s="189">
        <f>SUM(L17/G17)*100</f>
        <v>15.043871690818349</v>
      </c>
      <c r="N17" s="189">
        <f t="shared" si="0"/>
        <v>40</v>
      </c>
    </row>
    <row r="18" spans="2:14" x14ac:dyDescent="0.25">
      <c r="B18" s="6"/>
      <c r="C18" s="6"/>
      <c r="D18" s="6">
        <v>636</v>
      </c>
      <c r="E18" s="6"/>
      <c r="F18" s="6"/>
      <c r="G18" s="187">
        <f>SUM(G19:G20)</f>
        <v>529263.56000000006</v>
      </c>
      <c r="H18" s="46">
        <f>SUM(H19:H20)</f>
        <v>1033110.3</v>
      </c>
      <c r="I18" s="170"/>
      <c r="J18" s="186">
        <f>SUM(J19:J20)</f>
        <v>1101941.69</v>
      </c>
      <c r="K18" s="186">
        <f>SUM(K19:K20)</f>
        <v>1104417.69</v>
      </c>
      <c r="L18" s="187">
        <f>SUM(L19:L20)</f>
        <v>600423.39</v>
      </c>
      <c r="M18" s="189">
        <f>SUM(L18/G18)*100</f>
        <v>113.44506506361405</v>
      </c>
      <c r="N18" s="189">
        <f t="shared" si="0"/>
        <v>54.365607816368836</v>
      </c>
    </row>
    <row r="19" spans="2:14" ht="25.5" x14ac:dyDescent="0.25">
      <c r="B19" s="6"/>
      <c r="C19" s="6"/>
      <c r="D19" s="6"/>
      <c r="E19" s="6">
        <v>6361</v>
      </c>
      <c r="F19" s="48" t="s">
        <v>86</v>
      </c>
      <c r="G19" s="187">
        <v>529263.56000000006</v>
      </c>
      <c r="H19" s="46">
        <v>1028110.3</v>
      </c>
      <c r="I19" s="170"/>
      <c r="J19" s="186">
        <v>1101571.69</v>
      </c>
      <c r="K19" s="186">
        <v>1104047.69</v>
      </c>
      <c r="L19" s="187">
        <v>600423.39</v>
      </c>
      <c r="M19" s="189">
        <f>SUM(L19/G19)*100</f>
        <v>113.44506506361405</v>
      </c>
      <c r="N19" s="189">
        <f t="shared" si="0"/>
        <v>54.383827387021668</v>
      </c>
    </row>
    <row r="20" spans="2:14" ht="25.5" x14ac:dyDescent="0.25">
      <c r="B20" s="6"/>
      <c r="C20" s="6"/>
      <c r="D20" s="6"/>
      <c r="E20" s="6">
        <v>6362</v>
      </c>
      <c r="F20" s="52" t="s">
        <v>89</v>
      </c>
      <c r="G20" s="187">
        <v>0</v>
      </c>
      <c r="H20" s="46">
        <v>5000</v>
      </c>
      <c r="I20" s="170"/>
      <c r="J20" s="186">
        <v>370</v>
      </c>
      <c r="K20" s="186">
        <v>370</v>
      </c>
      <c r="L20" s="187">
        <v>0</v>
      </c>
      <c r="M20" s="189">
        <v>0</v>
      </c>
      <c r="N20" s="189">
        <f t="shared" si="0"/>
        <v>0</v>
      </c>
    </row>
    <row r="21" spans="2:14" x14ac:dyDescent="0.25">
      <c r="B21" s="6"/>
      <c r="C21" s="17">
        <v>64</v>
      </c>
      <c r="D21" s="6"/>
      <c r="E21" s="6"/>
      <c r="F21" s="53" t="s">
        <v>90</v>
      </c>
      <c r="G21" s="189">
        <f>SUM(G22)</f>
        <v>0</v>
      </c>
      <c r="H21" s="49">
        <f t="shared" ref="H21:H22" si="1">SUM(H22)</f>
        <v>0</v>
      </c>
      <c r="I21" s="139"/>
      <c r="J21" s="185">
        <f t="shared" ref="J21:L22" si="2">SUM(J22)</f>
        <v>0</v>
      </c>
      <c r="K21" s="185">
        <f t="shared" si="2"/>
        <v>0</v>
      </c>
      <c r="L21" s="189">
        <f t="shared" si="2"/>
        <v>0</v>
      </c>
      <c r="M21" s="189">
        <v>0</v>
      </c>
      <c r="N21" s="189">
        <v>0</v>
      </c>
    </row>
    <row r="22" spans="2:14" x14ac:dyDescent="0.25">
      <c r="B22" s="6"/>
      <c r="C22" s="6"/>
      <c r="D22" s="6">
        <v>641</v>
      </c>
      <c r="E22" s="6"/>
      <c r="F22" s="54" t="s">
        <v>91</v>
      </c>
      <c r="G22" s="187">
        <f>SUM(G23)</f>
        <v>0</v>
      </c>
      <c r="H22" s="46">
        <f t="shared" si="1"/>
        <v>0</v>
      </c>
      <c r="I22" s="170"/>
      <c r="J22" s="186">
        <f t="shared" si="2"/>
        <v>0</v>
      </c>
      <c r="K22" s="186">
        <f t="shared" si="2"/>
        <v>0</v>
      </c>
      <c r="L22" s="187">
        <f t="shared" si="2"/>
        <v>0</v>
      </c>
      <c r="M22" s="189">
        <v>0</v>
      </c>
      <c r="N22" s="189">
        <v>0</v>
      </c>
    </row>
    <row r="23" spans="2:14" x14ac:dyDescent="0.25">
      <c r="B23" s="6"/>
      <c r="C23" s="6"/>
      <c r="D23" s="6"/>
      <c r="E23" s="6">
        <v>6413</v>
      </c>
      <c r="F23" s="56" t="s">
        <v>92</v>
      </c>
      <c r="G23" s="187">
        <v>0</v>
      </c>
      <c r="H23" s="46">
        <v>0</v>
      </c>
      <c r="I23" s="170"/>
      <c r="J23" s="186">
        <v>0</v>
      </c>
      <c r="K23" s="186">
        <v>0</v>
      </c>
      <c r="L23" s="187">
        <v>0</v>
      </c>
      <c r="M23" s="189">
        <v>0</v>
      </c>
      <c r="N23" s="189">
        <v>0</v>
      </c>
    </row>
    <row r="24" spans="2:14" ht="25.5" x14ac:dyDescent="0.25">
      <c r="B24" s="6"/>
      <c r="C24" s="17">
        <v>65</v>
      </c>
      <c r="D24" s="6"/>
      <c r="E24" s="6"/>
      <c r="F24" s="58" t="s">
        <v>93</v>
      </c>
      <c r="G24" s="189">
        <f>SUM(G25)</f>
        <v>0</v>
      </c>
      <c r="H24" s="49">
        <f t="shared" ref="H24:H25" si="3">SUM(H25)</f>
        <v>2800.45</v>
      </c>
      <c r="I24" s="139"/>
      <c r="J24" s="185">
        <f t="shared" ref="J24:L25" si="4">SUM(J25)</f>
        <v>0</v>
      </c>
      <c r="K24" s="185">
        <f t="shared" si="4"/>
        <v>0</v>
      </c>
      <c r="L24" s="189">
        <f t="shared" si="4"/>
        <v>0</v>
      </c>
      <c r="M24" s="189">
        <v>0</v>
      </c>
      <c r="N24" s="189">
        <v>0</v>
      </c>
    </row>
    <row r="25" spans="2:14" x14ac:dyDescent="0.25">
      <c r="B25" s="6"/>
      <c r="C25" s="17"/>
      <c r="D25" s="6">
        <v>652</v>
      </c>
      <c r="E25" s="6"/>
      <c r="F25" s="63" t="s">
        <v>94</v>
      </c>
      <c r="G25" s="187">
        <f>SUM(G26)</f>
        <v>0</v>
      </c>
      <c r="H25" s="46">
        <f t="shared" si="3"/>
        <v>2800.45</v>
      </c>
      <c r="I25" s="170"/>
      <c r="J25" s="186">
        <f t="shared" si="4"/>
        <v>0</v>
      </c>
      <c r="K25" s="186">
        <f t="shared" si="4"/>
        <v>0</v>
      </c>
      <c r="L25" s="187">
        <f t="shared" si="4"/>
        <v>0</v>
      </c>
      <c r="M25" s="189">
        <v>0</v>
      </c>
      <c r="N25" s="189">
        <v>0</v>
      </c>
    </row>
    <row r="26" spans="2:14" x14ac:dyDescent="0.25">
      <c r="B26" s="6"/>
      <c r="C26" s="17"/>
      <c r="D26" s="6"/>
      <c r="E26" s="6">
        <v>6526</v>
      </c>
      <c r="F26" s="63" t="s">
        <v>95</v>
      </c>
      <c r="G26" s="187">
        <v>0</v>
      </c>
      <c r="H26" s="46">
        <v>2800.45</v>
      </c>
      <c r="I26" s="170"/>
      <c r="J26" s="186">
        <v>0</v>
      </c>
      <c r="K26" s="186">
        <v>0</v>
      </c>
      <c r="L26" s="187">
        <v>0</v>
      </c>
      <c r="M26" s="189">
        <v>0</v>
      </c>
      <c r="N26" s="189">
        <v>0</v>
      </c>
    </row>
    <row r="27" spans="2:14" ht="38.25" x14ac:dyDescent="0.25">
      <c r="B27" s="6"/>
      <c r="C27" s="17">
        <v>66</v>
      </c>
      <c r="D27" s="7"/>
      <c r="E27" s="7"/>
      <c r="F27" s="64" t="s">
        <v>96</v>
      </c>
      <c r="G27" s="189">
        <f>SUM(G28+G30)</f>
        <v>7294.4</v>
      </c>
      <c r="H27" s="49">
        <f>SUM(H28+H30)</f>
        <v>5690.65</v>
      </c>
      <c r="I27" s="139"/>
      <c r="J27" s="185">
        <f>SUM(J28+J30)</f>
        <v>17274.370000000003</v>
      </c>
      <c r="K27" s="185">
        <f>SUM(K28+K30)</f>
        <v>17278</v>
      </c>
      <c r="L27" s="189">
        <f>SUM(L28+L30)</f>
        <v>8352.74</v>
      </c>
      <c r="M27" s="189">
        <f>SUM(L27/G27)*100</f>
        <v>114.50893836367624</v>
      </c>
      <c r="N27" s="189">
        <f t="shared" si="0"/>
        <v>48.343211019793955</v>
      </c>
    </row>
    <row r="28" spans="2:14" x14ac:dyDescent="0.25">
      <c r="B28" s="6"/>
      <c r="C28" s="17"/>
      <c r="D28" s="7">
        <v>661</v>
      </c>
      <c r="E28" s="7"/>
      <c r="F28" s="65" t="s">
        <v>23</v>
      </c>
      <c r="G28" s="187">
        <f>SUM(G29)</f>
        <v>26.4</v>
      </c>
      <c r="H28" s="46">
        <f>SUM(H29)</f>
        <v>5690.65</v>
      </c>
      <c r="I28" s="170"/>
      <c r="J28" s="186">
        <f>SUM(J29)</f>
        <v>10106.370000000001</v>
      </c>
      <c r="K28" s="186">
        <f>SUM(K29)</f>
        <v>10110</v>
      </c>
      <c r="L28" s="187">
        <f>SUM(L29)</f>
        <v>38.47</v>
      </c>
      <c r="M28" s="189">
        <v>0</v>
      </c>
      <c r="N28" s="189">
        <f t="shared" si="0"/>
        <v>0.38051434223541047</v>
      </c>
    </row>
    <row r="29" spans="2:14" x14ac:dyDescent="0.25">
      <c r="B29" s="6"/>
      <c r="C29" s="17"/>
      <c r="D29" s="7"/>
      <c r="E29" s="7">
        <v>6615</v>
      </c>
      <c r="F29" s="65" t="s">
        <v>97</v>
      </c>
      <c r="G29" s="187">
        <v>26.4</v>
      </c>
      <c r="H29" s="46">
        <v>5690.65</v>
      </c>
      <c r="I29" s="170"/>
      <c r="J29" s="186">
        <v>10106.370000000001</v>
      </c>
      <c r="K29" s="186">
        <v>10110</v>
      </c>
      <c r="L29" s="187">
        <v>38.47</v>
      </c>
      <c r="M29" s="189">
        <v>0</v>
      </c>
      <c r="N29" s="189">
        <f t="shared" si="0"/>
        <v>0.38051434223541047</v>
      </c>
    </row>
    <row r="30" spans="2:14" ht="25.5" x14ac:dyDescent="0.25">
      <c r="B30" s="6"/>
      <c r="C30" s="17"/>
      <c r="D30" s="7">
        <v>663</v>
      </c>
      <c r="E30" s="7"/>
      <c r="F30" s="66" t="s">
        <v>98</v>
      </c>
      <c r="G30" s="187">
        <f>SUM(G31:G32)</f>
        <v>7268</v>
      </c>
      <c r="H30" s="46">
        <f>SUM(H32)</f>
        <v>0</v>
      </c>
      <c r="I30" s="170"/>
      <c r="J30" s="186">
        <f>SUM(J31:J32)</f>
        <v>7168</v>
      </c>
      <c r="K30" s="186">
        <f>SUM(K31:K32)</f>
        <v>7168</v>
      </c>
      <c r="L30" s="187">
        <f>SUM(L31:L32)</f>
        <v>8314.27</v>
      </c>
      <c r="M30" s="189">
        <f>SUM(L30/G30)*100</f>
        <v>114.39556962025317</v>
      </c>
      <c r="N30" s="189">
        <f t="shared" si="0"/>
        <v>115.99148995535715</v>
      </c>
    </row>
    <row r="31" spans="2:14" x14ac:dyDescent="0.25">
      <c r="B31" s="6"/>
      <c r="C31" s="17"/>
      <c r="D31" s="7"/>
      <c r="E31" s="7">
        <v>6631</v>
      </c>
      <c r="F31" s="76" t="s">
        <v>199</v>
      </c>
      <c r="G31" s="187">
        <v>7268</v>
      </c>
      <c r="H31" s="46">
        <v>0</v>
      </c>
      <c r="I31" s="170"/>
      <c r="J31" s="186">
        <v>7168</v>
      </c>
      <c r="K31" s="186">
        <v>7168</v>
      </c>
      <c r="L31" s="187">
        <v>8314.27</v>
      </c>
      <c r="M31" s="189">
        <v>0</v>
      </c>
      <c r="N31" s="189">
        <f t="shared" si="0"/>
        <v>115.99148995535715</v>
      </c>
    </row>
    <row r="32" spans="2:14" x14ac:dyDescent="0.25">
      <c r="B32" s="6"/>
      <c r="C32" s="17"/>
      <c r="D32" s="7"/>
      <c r="E32" s="7">
        <v>6632</v>
      </c>
      <c r="F32" s="67" t="s">
        <v>99</v>
      </c>
      <c r="G32" s="187">
        <v>0</v>
      </c>
      <c r="H32" s="46">
        <v>0</v>
      </c>
      <c r="I32" s="170"/>
      <c r="J32" s="186">
        <v>0</v>
      </c>
      <c r="K32" s="186"/>
      <c r="L32" s="187">
        <v>0</v>
      </c>
      <c r="M32" s="189">
        <v>0</v>
      </c>
      <c r="N32" s="189">
        <v>0</v>
      </c>
    </row>
    <row r="33" spans="2:15" ht="25.5" x14ac:dyDescent="0.25">
      <c r="B33" s="6"/>
      <c r="C33" s="17">
        <v>67</v>
      </c>
      <c r="D33" s="7"/>
      <c r="E33" s="7"/>
      <c r="F33" s="68" t="s">
        <v>100</v>
      </c>
      <c r="G33" s="189">
        <f>SUM(G34)</f>
        <v>56829.48</v>
      </c>
      <c r="H33" s="49">
        <f>SUM(H34)</f>
        <v>104195.42</v>
      </c>
      <c r="I33" s="139"/>
      <c r="J33" s="185">
        <f>SUM(J34)</f>
        <v>106303.09</v>
      </c>
      <c r="K33" s="185">
        <f>SUM(K34)</f>
        <v>109264.7</v>
      </c>
      <c r="L33" s="189">
        <f>SUM(L34)</f>
        <v>64366.45</v>
      </c>
      <c r="M33" s="189">
        <f>SUM(L33/G33)*100</f>
        <v>113.26242999232088</v>
      </c>
      <c r="N33" s="189">
        <f t="shared" si="0"/>
        <v>58.908732646499743</v>
      </c>
    </row>
    <row r="34" spans="2:15" ht="25.5" x14ac:dyDescent="0.25">
      <c r="B34" s="6"/>
      <c r="C34" s="17"/>
      <c r="D34" s="7">
        <v>671</v>
      </c>
      <c r="E34" s="7"/>
      <c r="F34" s="69" t="s">
        <v>101</v>
      </c>
      <c r="G34" s="187">
        <f>SUM(G35:G36)</f>
        <v>56829.48</v>
      </c>
      <c r="H34" s="46">
        <f>SUM(H35+H36)</f>
        <v>104195.42</v>
      </c>
      <c r="I34" s="170"/>
      <c r="J34" s="186">
        <f>SUM(J35:J36)</f>
        <v>106303.09</v>
      </c>
      <c r="K34" s="186">
        <f>SUM(K35:K36)</f>
        <v>109264.7</v>
      </c>
      <c r="L34" s="187">
        <f>SUM(L35:L36)</f>
        <v>64366.45</v>
      </c>
      <c r="M34" s="189">
        <f>SUM(L34/G34)*100</f>
        <v>113.26242999232088</v>
      </c>
      <c r="N34" s="189">
        <f t="shared" si="0"/>
        <v>58.908732646499743</v>
      </c>
    </row>
    <row r="35" spans="2:15" ht="25.5" x14ac:dyDescent="0.25">
      <c r="B35" s="6"/>
      <c r="C35" s="17"/>
      <c r="D35" s="7"/>
      <c r="E35" s="7">
        <v>6711</v>
      </c>
      <c r="F35" s="69" t="s">
        <v>102</v>
      </c>
      <c r="G35" s="187">
        <v>56829.48</v>
      </c>
      <c r="H35" s="46">
        <v>104195.42</v>
      </c>
      <c r="I35" s="170"/>
      <c r="J35" s="186">
        <v>106063.09</v>
      </c>
      <c r="K35" s="186">
        <v>109024.7</v>
      </c>
      <c r="L35" s="187">
        <v>64366.45</v>
      </c>
      <c r="M35" s="189">
        <f>SUM(L35/G35)*100</f>
        <v>113.26242999232088</v>
      </c>
      <c r="N35" s="189">
        <f t="shared" si="0"/>
        <v>59.038410562010256</v>
      </c>
    </row>
    <row r="36" spans="2:15" ht="25.5" x14ac:dyDescent="0.25">
      <c r="B36" s="6"/>
      <c r="C36" s="17"/>
      <c r="D36" s="7"/>
      <c r="E36" s="7">
        <v>6712</v>
      </c>
      <c r="F36" s="70" t="s">
        <v>103</v>
      </c>
      <c r="G36" s="187">
        <v>0</v>
      </c>
      <c r="H36" s="46">
        <v>0</v>
      </c>
      <c r="I36" s="170"/>
      <c r="J36" s="186">
        <v>240</v>
      </c>
      <c r="K36" s="186">
        <v>240</v>
      </c>
      <c r="L36" s="187">
        <v>0</v>
      </c>
      <c r="M36" s="189">
        <v>0</v>
      </c>
      <c r="N36" s="189">
        <f t="shared" si="0"/>
        <v>0</v>
      </c>
    </row>
    <row r="37" spans="2:15" s="59" customFormat="1" x14ac:dyDescent="0.25">
      <c r="B37" s="17"/>
      <c r="C37" s="17">
        <v>68</v>
      </c>
      <c r="D37" s="62"/>
      <c r="E37" s="62"/>
      <c r="F37" s="74" t="s">
        <v>104</v>
      </c>
      <c r="G37" s="189">
        <f>SUM(G38)</f>
        <v>0</v>
      </c>
      <c r="H37" s="49">
        <f t="shared" ref="H37:H38" si="5">SUM(H38)</f>
        <v>0</v>
      </c>
      <c r="I37" s="139"/>
      <c r="J37" s="185">
        <f t="shared" ref="J37:L38" si="6">SUM(J38)</f>
        <v>0</v>
      </c>
      <c r="K37" s="185">
        <f t="shared" si="6"/>
        <v>4000</v>
      </c>
      <c r="L37" s="189">
        <f t="shared" si="6"/>
        <v>12267.8</v>
      </c>
      <c r="M37" s="189">
        <v>0</v>
      </c>
      <c r="N37" s="189">
        <f t="shared" si="0"/>
        <v>306.69499999999999</v>
      </c>
    </row>
    <row r="38" spans="2:15" x14ac:dyDescent="0.25">
      <c r="B38" s="6"/>
      <c r="C38" s="6"/>
      <c r="D38" s="7">
        <v>683</v>
      </c>
      <c r="E38" s="7"/>
      <c r="F38" s="75" t="s">
        <v>105</v>
      </c>
      <c r="G38" s="187">
        <f>SUM(G39)</f>
        <v>0</v>
      </c>
      <c r="H38" s="46">
        <f t="shared" si="5"/>
        <v>0</v>
      </c>
      <c r="I38" s="170"/>
      <c r="J38" s="186">
        <f t="shared" si="6"/>
        <v>0</v>
      </c>
      <c r="K38" s="186">
        <f t="shared" si="6"/>
        <v>4000</v>
      </c>
      <c r="L38" s="187">
        <f t="shared" si="6"/>
        <v>12267.8</v>
      </c>
      <c r="M38" s="189">
        <v>0</v>
      </c>
      <c r="N38" s="189">
        <f t="shared" si="0"/>
        <v>306.69499999999999</v>
      </c>
    </row>
    <row r="39" spans="2:15" x14ac:dyDescent="0.25">
      <c r="B39" s="6"/>
      <c r="C39" s="6"/>
      <c r="D39" s="6"/>
      <c r="E39" s="6">
        <v>6831</v>
      </c>
      <c r="F39" s="76" t="s">
        <v>105</v>
      </c>
      <c r="G39" s="187">
        <v>0</v>
      </c>
      <c r="H39" s="46">
        <v>0</v>
      </c>
      <c r="I39" s="170"/>
      <c r="J39" s="186">
        <v>0</v>
      </c>
      <c r="K39" s="186">
        <v>4000</v>
      </c>
      <c r="L39" s="187">
        <v>12267.8</v>
      </c>
      <c r="M39" s="189">
        <v>0</v>
      </c>
      <c r="N39" s="189">
        <f t="shared" si="0"/>
        <v>306.69499999999999</v>
      </c>
    </row>
    <row r="40" spans="2:15" ht="15.75" customHeight="1" x14ac:dyDescent="0.25">
      <c r="B40" s="73"/>
      <c r="C40" s="31"/>
      <c r="D40" s="31"/>
      <c r="E40" s="31"/>
      <c r="F40" s="31"/>
      <c r="G40" s="47"/>
      <c r="H40" s="47"/>
      <c r="I40" s="47"/>
      <c r="J40" s="47"/>
      <c r="K40" s="47"/>
      <c r="L40" s="47"/>
      <c r="M40" s="352"/>
      <c r="N40" s="166"/>
    </row>
    <row r="41" spans="2:15" ht="6.75" hidden="1" customHeight="1" x14ac:dyDescent="0.25">
      <c r="B41" s="73"/>
      <c r="C41" s="31"/>
      <c r="D41" s="31"/>
      <c r="E41" s="31"/>
      <c r="F41" s="163"/>
      <c r="G41" s="188"/>
      <c r="H41" s="47"/>
      <c r="I41" s="171"/>
      <c r="J41" s="171"/>
      <c r="K41" s="171"/>
      <c r="L41" s="188"/>
      <c r="M41" s="351" t="e">
        <f>SUM(L41/G41)*100</f>
        <v>#DIV/0!</v>
      </c>
      <c r="N41" s="189" t="e">
        <f t="shared" ref="N41" si="7">SUM(L41/J41)*100</f>
        <v>#DIV/0!</v>
      </c>
    </row>
    <row r="42" spans="2:15" s="59" customFormat="1" ht="15.75" customHeight="1" x14ac:dyDescent="0.25">
      <c r="B42" s="164"/>
      <c r="C42" s="164">
        <v>92</v>
      </c>
      <c r="D42" s="165"/>
      <c r="E42" s="165"/>
      <c r="F42" s="132" t="s">
        <v>201</v>
      </c>
      <c r="G42" s="189">
        <f t="shared" ref="G42:L43" si="8">SUM(G43)</f>
        <v>6013.63</v>
      </c>
      <c r="H42" s="166">
        <f t="shared" si="8"/>
        <v>6100</v>
      </c>
      <c r="I42" s="172"/>
      <c r="J42" s="189">
        <f>SUM(J43)</f>
        <v>6100</v>
      </c>
      <c r="K42" s="189">
        <f>SUM(K43)</f>
        <v>10344.799999999999</v>
      </c>
      <c r="L42" s="189">
        <f t="shared" si="8"/>
        <v>0</v>
      </c>
      <c r="M42" s="189">
        <f>SUM(L42/G42)*100</f>
        <v>0</v>
      </c>
      <c r="N42" s="189">
        <f>SUM(L42/K42)*100</f>
        <v>0</v>
      </c>
    </row>
    <row r="43" spans="2:15" ht="15.75" customHeight="1" x14ac:dyDescent="0.25">
      <c r="B43" s="167"/>
      <c r="C43" s="168"/>
      <c r="D43" s="167">
        <v>922</v>
      </c>
      <c r="E43" s="168"/>
      <c r="F43" s="131" t="s">
        <v>202</v>
      </c>
      <c r="G43" s="187">
        <v>6013.63</v>
      </c>
      <c r="H43" s="169">
        <f t="shared" si="8"/>
        <v>6100</v>
      </c>
      <c r="I43" s="173"/>
      <c r="J43" s="187">
        <f>SUM(J44)</f>
        <v>6100</v>
      </c>
      <c r="K43" s="187">
        <f>SUM(K44)</f>
        <v>10344.799999999999</v>
      </c>
      <c r="L43" s="187">
        <f t="shared" si="8"/>
        <v>0</v>
      </c>
      <c r="M43" s="189">
        <f>SUM(L43/G43)*100</f>
        <v>0</v>
      </c>
      <c r="N43" s="189">
        <f t="shared" ref="N43:N45" si="9">SUM(L43/K43)*100</f>
        <v>0</v>
      </c>
    </row>
    <row r="44" spans="2:15" ht="15.75" customHeight="1" x14ac:dyDescent="0.25">
      <c r="B44" s="167"/>
      <c r="C44" s="168"/>
      <c r="D44" s="168"/>
      <c r="E44" s="168">
        <v>9221</v>
      </c>
      <c r="F44" s="131" t="s">
        <v>203</v>
      </c>
      <c r="G44" s="187">
        <v>6013.63</v>
      </c>
      <c r="H44" s="169">
        <f>SUM(SAŽETAK!H23)</f>
        <v>6100</v>
      </c>
      <c r="I44" s="173"/>
      <c r="J44" s="187">
        <v>6100</v>
      </c>
      <c r="K44" s="187">
        <v>10344.799999999999</v>
      </c>
      <c r="L44" s="187">
        <v>0</v>
      </c>
      <c r="M44" s="189">
        <f>SUM(L44/G44)*100</f>
        <v>0</v>
      </c>
      <c r="N44" s="189">
        <f t="shared" si="9"/>
        <v>0</v>
      </c>
    </row>
    <row r="45" spans="2:15" ht="15.75" customHeight="1" x14ac:dyDescent="0.25">
      <c r="B45" s="167"/>
      <c r="C45" s="168"/>
      <c r="D45" s="168" t="s">
        <v>204</v>
      </c>
      <c r="E45" s="168"/>
      <c r="F45" s="131"/>
      <c r="G45" s="187">
        <f>SUM(G42+G11)</f>
        <v>603225.54</v>
      </c>
      <c r="H45" s="169">
        <f>SUM(H42+H11)</f>
        <v>930495.97</v>
      </c>
      <c r="I45" s="173"/>
      <c r="J45" s="187">
        <f>SUM(J11+J42)</f>
        <v>1256417.1500000001</v>
      </c>
      <c r="K45" s="187">
        <f>SUM(K11+K42)</f>
        <v>1273103.19</v>
      </c>
      <c r="L45" s="187">
        <f>SUM(L42+L11)</f>
        <v>717475.97</v>
      </c>
      <c r="M45" s="189">
        <f>SUM(L45/G45)*100</f>
        <v>118.93991922158997</v>
      </c>
      <c r="N45" s="189">
        <f t="shared" si="9"/>
        <v>56.356466281417461</v>
      </c>
    </row>
    <row r="46" spans="2:15" ht="42" customHeight="1" x14ac:dyDescent="0.25">
      <c r="B46" s="73"/>
      <c r="C46" s="31"/>
      <c r="D46" s="31"/>
      <c r="E46" s="31"/>
      <c r="F46" s="31"/>
      <c r="G46" s="47"/>
      <c r="H46" s="47"/>
      <c r="I46" s="47"/>
      <c r="J46" s="47"/>
      <c r="K46" s="47"/>
      <c r="L46" s="47"/>
      <c r="M46" s="179"/>
      <c r="N46" s="166"/>
      <c r="O46" s="178"/>
    </row>
    <row r="47" spans="2:15" ht="33" customHeight="1" x14ac:dyDescent="0.25">
      <c r="B47" s="456" t="s">
        <v>6</v>
      </c>
      <c r="C47" s="457"/>
      <c r="D47" s="457"/>
      <c r="E47" s="457"/>
      <c r="F47" s="458"/>
      <c r="G47" s="27" t="s">
        <v>338</v>
      </c>
      <c r="H47" s="158" t="s">
        <v>72</v>
      </c>
      <c r="I47" s="27" t="s">
        <v>81</v>
      </c>
      <c r="J47" s="27" t="s">
        <v>335</v>
      </c>
      <c r="K47" s="27" t="s">
        <v>336</v>
      </c>
      <c r="L47" s="27" t="s">
        <v>339</v>
      </c>
      <c r="M47" s="27" t="s">
        <v>18</v>
      </c>
      <c r="N47" s="27" t="s">
        <v>49</v>
      </c>
    </row>
    <row r="48" spans="2:15" s="19" customFormat="1" ht="11.25" x14ac:dyDescent="0.2">
      <c r="B48" s="459">
        <v>1</v>
      </c>
      <c r="C48" s="460"/>
      <c r="D48" s="460"/>
      <c r="E48" s="460"/>
      <c r="F48" s="461"/>
      <c r="G48" s="28">
        <v>2</v>
      </c>
      <c r="H48" s="159">
        <v>3</v>
      </c>
      <c r="I48" s="180">
        <v>4</v>
      </c>
      <c r="J48" s="180">
        <v>4</v>
      </c>
      <c r="K48" s="180"/>
      <c r="L48" s="180">
        <v>5</v>
      </c>
      <c r="M48" s="159" t="s">
        <v>20</v>
      </c>
      <c r="N48" s="28" t="s">
        <v>21</v>
      </c>
    </row>
    <row r="49" spans="2:14" s="59" customFormat="1" x14ac:dyDescent="0.25">
      <c r="B49" s="5"/>
      <c r="C49" s="5"/>
      <c r="D49" s="5"/>
      <c r="E49" s="5"/>
      <c r="F49" s="5" t="s">
        <v>36</v>
      </c>
      <c r="G49" s="189">
        <f>SUM(G50+G109)</f>
        <v>606060.6399999999</v>
      </c>
      <c r="H49" s="185">
        <f>SUM(H50+H109)</f>
        <v>1153738.26</v>
      </c>
      <c r="I49" s="185"/>
      <c r="J49" s="185">
        <f>SUM(J50+J109)</f>
        <v>1256417.1500000001</v>
      </c>
      <c r="K49" s="185">
        <f>SUM(K50+K109)</f>
        <v>1273103.19</v>
      </c>
      <c r="L49" s="189">
        <f>SUM(L50+L109)</f>
        <v>805965.32</v>
      </c>
      <c r="M49" s="189">
        <f t="shared" ref="M49:M58" si="10">SUM(L49/G49)*100</f>
        <v>132.98427035288088</v>
      </c>
      <c r="N49" s="189">
        <f>SUM(L49/K49)*100</f>
        <v>63.307147946114249</v>
      </c>
    </row>
    <row r="50" spans="2:14" s="59" customFormat="1" x14ac:dyDescent="0.25">
      <c r="B50" s="5">
        <v>3</v>
      </c>
      <c r="C50" s="5"/>
      <c r="D50" s="5"/>
      <c r="E50" s="5"/>
      <c r="F50" s="5" t="s">
        <v>3</v>
      </c>
      <c r="G50" s="189">
        <f>SUM(G51+G60+G92+G99+G103)</f>
        <v>606060.6399999999</v>
      </c>
      <c r="H50" s="49">
        <f>SUM(H51+H60+H92+H99+H103)</f>
        <v>1049976.06</v>
      </c>
      <c r="I50" s="139"/>
      <c r="J50" s="185">
        <f>SUM(J51+J60+J92+J99+J103)</f>
        <v>1249520.78</v>
      </c>
      <c r="K50" s="185">
        <f>SUM(K51+K60+K92+K99+K103)</f>
        <v>1267193.19</v>
      </c>
      <c r="L50" s="189">
        <f>SUM(L51+L60+L92+L96+L99+L103)</f>
        <v>805965.32</v>
      </c>
      <c r="M50" s="189">
        <f t="shared" si="10"/>
        <v>132.98427035288088</v>
      </c>
      <c r="N50" s="189">
        <f t="shared" ref="N50:N113" si="11">SUM(L50/K50)*100</f>
        <v>63.60240304006053</v>
      </c>
    </row>
    <row r="51" spans="2:14" s="59" customFormat="1" x14ac:dyDescent="0.25">
      <c r="B51" s="5"/>
      <c r="C51" s="5">
        <v>31</v>
      </c>
      <c r="D51" s="5"/>
      <c r="E51" s="5"/>
      <c r="F51" s="79" t="s">
        <v>4</v>
      </c>
      <c r="G51" s="189">
        <f>SUM(G52+G54+G56)</f>
        <v>524641.47</v>
      </c>
      <c r="H51" s="49">
        <f>SUM(H52+H54+H56)</f>
        <v>905135.04</v>
      </c>
      <c r="I51" s="139"/>
      <c r="J51" s="185">
        <f>SUM(J52+J54+J56)</f>
        <v>1097984</v>
      </c>
      <c r="K51" s="185">
        <f>SUM(K52+K54+K56)</f>
        <v>1098799</v>
      </c>
      <c r="L51" s="189">
        <f>SUM(L52+L54+L56)</f>
        <v>694586.76</v>
      </c>
      <c r="M51" s="189">
        <f t="shared" si="10"/>
        <v>132.39265283394391</v>
      </c>
      <c r="N51" s="189">
        <f t="shared" si="11"/>
        <v>63.213268304758195</v>
      </c>
    </row>
    <row r="52" spans="2:14" x14ac:dyDescent="0.25">
      <c r="B52" s="6"/>
      <c r="C52" s="6"/>
      <c r="D52" s="6">
        <v>311</v>
      </c>
      <c r="E52" s="6"/>
      <c r="F52" s="77" t="s">
        <v>25</v>
      </c>
      <c r="G52" s="187">
        <v>347463.16</v>
      </c>
      <c r="H52" s="46">
        <f>SUM(H53)</f>
        <v>637374.74</v>
      </c>
      <c r="I52" s="170"/>
      <c r="J52" s="186">
        <f>SUM(J53)</f>
        <v>764493.42</v>
      </c>
      <c r="K52" s="186">
        <f>SUM(K53)</f>
        <v>914907.43</v>
      </c>
      <c r="L52" s="187">
        <f>SUM(L53)</f>
        <v>577651.92000000004</v>
      </c>
      <c r="M52" s="189">
        <f t="shared" si="10"/>
        <v>166.24839306705209</v>
      </c>
      <c r="N52" s="189">
        <f t="shared" si="11"/>
        <v>63.137744984757639</v>
      </c>
    </row>
    <row r="53" spans="2:14" x14ac:dyDescent="0.25">
      <c r="B53" s="6"/>
      <c r="C53" s="6"/>
      <c r="D53" s="6"/>
      <c r="E53" s="6">
        <v>3111</v>
      </c>
      <c r="F53" s="78" t="s">
        <v>26</v>
      </c>
      <c r="G53" s="187">
        <v>347530.52</v>
      </c>
      <c r="H53" s="46">
        <v>637374.74</v>
      </c>
      <c r="I53" s="170"/>
      <c r="J53" s="186">
        <v>764493.42</v>
      </c>
      <c r="K53" s="186">
        <v>914907.43</v>
      </c>
      <c r="L53" s="187">
        <v>577651.92000000004</v>
      </c>
      <c r="M53" s="189">
        <f t="shared" si="10"/>
        <v>166.21617002155665</v>
      </c>
      <c r="N53" s="189">
        <f t="shared" si="11"/>
        <v>63.137744984757639</v>
      </c>
    </row>
    <row r="54" spans="2:14" x14ac:dyDescent="0.25">
      <c r="B54" s="6"/>
      <c r="C54" s="6"/>
      <c r="D54" s="6">
        <v>312</v>
      </c>
      <c r="E54" s="6"/>
      <c r="F54" s="82" t="s">
        <v>106</v>
      </c>
      <c r="G54" s="187">
        <f>SUM(G55)</f>
        <v>21356.25</v>
      </c>
      <c r="H54" s="46">
        <f>SUM(H55)</f>
        <v>35171.54</v>
      </c>
      <c r="I54" s="170"/>
      <c r="J54" s="186">
        <f>SUM(J55)</f>
        <v>38000</v>
      </c>
      <c r="K54" s="186">
        <f>SUM(K55)</f>
        <v>38600</v>
      </c>
      <c r="L54" s="187">
        <f>SUM(L55)</f>
        <v>21622.45</v>
      </c>
      <c r="M54" s="189">
        <f t="shared" si="10"/>
        <v>101.24647351477904</v>
      </c>
      <c r="N54" s="189">
        <f t="shared" si="11"/>
        <v>56.016709844559585</v>
      </c>
    </row>
    <row r="55" spans="2:14" x14ac:dyDescent="0.25">
      <c r="B55" s="6"/>
      <c r="C55" s="6"/>
      <c r="D55" s="6"/>
      <c r="E55" s="6">
        <v>3121</v>
      </c>
      <c r="F55" s="83" t="s">
        <v>106</v>
      </c>
      <c r="G55" s="187">
        <v>21356.25</v>
      </c>
      <c r="H55" s="46">
        <v>35171.54</v>
      </c>
      <c r="I55" s="170"/>
      <c r="J55" s="186">
        <v>38000</v>
      </c>
      <c r="K55" s="186">
        <v>38600</v>
      </c>
      <c r="L55" s="187">
        <v>21622.45</v>
      </c>
      <c r="M55" s="189">
        <f t="shared" si="10"/>
        <v>101.24647351477904</v>
      </c>
      <c r="N55" s="189">
        <f t="shared" si="11"/>
        <v>56.016709844559585</v>
      </c>
    </row>
    <row r="56" spans="2:14" x14ac:dyDescent="0.25">
      <c r="B56" s="6"/>
      <c r="C56" s="6"/>
      <c r="D56" s="6">
        <v>313</v>
      </c>
      <c r="E56" s="6"/>
      <c r="F56" s="84" t="s">
        <v>107</v>
      </c>
      <c r="G56" s="187">
        <f>SUM(G57:G58)</f>
        <v>155822.06</v>
      </c>
      <c r="H56" s="46">
        <f>SUM(H57:H59)</f>
        <v>232588.76</v>
      </c>
      <c r="I56" s="170"/>
      <c r="J56" s="186">
        <f>SUM(J57:J59)</f>
        <v>295490.58</v>
      </c>
      <c r="K56" s="186">
        <f>SUM(K57:K58)</f>
        <v>145291.57</v>
      </c>
      <c r="L56" s="187">
        <f>SUM(L57:L58)</f>
        <v>95312.39</v>
      </c>
      <c r="M56" s="189">
        <f t="shared" si="10"/>
        <v>61.167456007191788</v>
      </c>
      <c r="N56" s="189">
        <f t="shared" si="11"/>
        <v>65.600770918780754</v>
      </c>
    </row>
    <row r="57" spans="2:14" x14ac:dyDescent="0.25">
      <c r="B57" s="6"/>
      <c r="C57" s="6"/>
      <c r="D57" s="6"/>
      <c r="E57" s="6">
        <v>3131</v>
      </c>
      <c r="F57" s="85" t="s">
        <v>108</v>
      </c>
      <c r="G57" s="187">
        <v>84510.94</v>
      </c>
      <c r="H57" s="46">
        <v>0</v>
      </c>
      <c r="I57" s="170"/>
      <c r="J57" s="186">
        <v>159968.73000000001</v>
      </c>
      <c r="K57" s="186">
        <v>0</v>
      </c>
      <c r="L57" s="187">
        <v>0</v>
      </c>
      <c r="M57" s="189">
        <f t="shared" si="10"/>
        <v>0</v>
      </c>
      <c r="N57" s="189">
        <v>0</v>
      </c>
    </row>
    <row r="58" spans="2:14" x14ac:dyDescent="0.25">
      <c r="B58" s="6"/>
      <c r="C58" s="6"/>
      <c r="D58" s="6"/>
      <c r="E58" s="6">
        <v>3132</v>
      </c>
      <c r="F58" s="86" t="s">
        <v>109</v>
      </c>
      <c r="G58" s="187">
        <v>71311.12</v>
      </c>
      <c r="H58" s="46">
        <v>232583.45</v>
      </c>
      <c r="I58" s="170"/>
      <c r="J58" s="186">
        <v>135521.85</v>
      </c>
      <c r="K58" s="186">
        <v>145291.57</v>
      </c>
      <c r="L58" s="187">
        <v>95312.39</v>
      </c>
      <c r="M58" s="189">
        <f t="shared" si="10"/>
        <v>133.65712107732989</v>
      </c>
      <c r="N58" s="189">
        <f t="shared" si="11"/>
        <v>65.600770918780754</v>
      </c>
    </row>
    <row r="59" spans="2:14" ht="23.25" customHeight="1" x14ac:dyDescent="0.25">
      <c r="B59" s="6"/>
      <c r="C59" s="6"/>
      <c r="D59" s="6"/>
      <c r="E59" s="6">
        <v>3133</v>
      </c>
      <c r="F59" s="87" t="s">
        <v>110</v>
      </c>
      <c r="G59" s="187">
        <v>0</v>
      </c>
      <c r="H59" s="46">
        <v>5.31</v>
      </c>
      <c r="I59" s="170"/>
      <c r="J59" s="186">
        <v>0</v>
      </c>
      <c r="K59" s="186">
        <v>0</v>
      </c>
      <c r="L59" s="187">
        <v>0</v>
      </c>
      <c r="M59" s="189">
        <v>0</v>
      </c>
      <c r="N59" s="189">
        <v>0</v>
      </c>
    </row>
    <row r="60" spans="2:14" s="59" customFormat="1" x14ac:dyDescent="0.25">
      <c r="B60" s="17"/>
      <c r="C60" s="17">
        <v>32</v>
      </c>
      <c r="D60" s="62"/>
      <c r="E60" s="62"/>
      <c r="F60" s="89" t="s">
        <v>12</v>
      </c>
      <c r="G60" s="189">
        <f>SUM(G61+G66+G73+G83+G85)</f>
        <v>76902.040000000008</v>
      </c>
      <c r="H60" s="49">
        <f>SUM(H61+H66+H73+H83+H85)</f>
        <v>143514.54</v>
      </c>
      <c r="I60" s="139"/>
      <c r="J60" s="185">
        <f>SUM(J61+J66+J73+J83+J85)</f>
        <v>150486.09</v>
      </c>
      <c r="K60" s="185">
        <f>SUM(K61+K66+K73+K83+K85)</f>
        <v>167233.5</v>
      </c>
      <c r="L60" s="189">
        <f>SUM(L61+L66+L73+L83+L85)</f>
        <v>110691.23</v>
      </c>
      <c r="M60" s="189">
        <f>SUM(L60/G60)*100</f>
        <v>143.93796315416338</v>
      </c>
      <c r="N60" s="189">
        <f t="shared" si="11"/>
        <v>66.189627078306685</v>
      </c>
    </row>
    <row r="61" spans="2:14" x14ac:dyDescent="0.25">
      <c r="B61" s="6"/>
      <c r="C61" s="6"/>
      <c r="D61" s="6">
        <v>321</v>
      </c>
      <c r="E61" s="6"/>
      <c r="F61" s="88" t="s">
        <v>27</v>
      </c>
      <c r="G61" s="187">
        <f>SUM(G62:G65)</f>
        <v>32302.06</v>
      </c>
      <c r="H61" s="46">
        <f>SUM(H62:H65)</f>
        <v>76281.19</v>
      </c>
      <c r="I61" s="170"/>
      <c r="J61" s="186">
        <f>SUM(J62:J65)</f>
        <v>55000</v>
      </c>
      <c r="K61" s="186">
        <f>SUM(K62:K65)</f>
        <v>69299.77</v>
      </c>
      <c r="L61" s="187">
        <f>SUM(L62:L65)</f>
        <v>35328.869999999995</v>
      </c>
      <c r="M61" s="189">
        <f>SUM(L61/G61)*100</f>
        <v>109.37033118011668</v>
      </c>
      <c r="N61" s="189">
        <f t="shared" si="11"/>
        <v>50.979779586570054</v>
      </c>
    </row>
    <row r="62" spans="2:14" x14ac:dyDescent="0.25">
      <c r="B62" s="6"/>
      <c r="C62" s="17"/>
      <c r="D62" s="6"/>
      <c r="E62" s="6">
        <v>3211</v>
      </c>
      <c r="F62" s="90" t="s">
        <v>28</v>
      </c>
      <c r="G62" s="187">
        <v>6738.38</v>
      </c>
      <c r="H62" s="46">
        <v>6012.34</v>
      </c>
      <c r="I62" s="170"/>
      <c r="J62" s="186">
        <v>9000</v>
      </c>
      <c r="K62" s="186">
        <v>20511.61</v>
      </c>
      <c r="L62" s="187">
        <v>10975.34</v>
      </c>
      <c r="M62" s="189">
        <f>SUM(L62/G62)*100</f>
        <v>162.87802112673967</v>
      </c>
      <c r="N62" s="189">
        <f t="shared" si="11"/>
        <v>53.507940137317355</v>
      </c>
    </row>
    <row r="63" spans="2:14" x14ac:dyDescent="0.25">
      <c r="B63" s="6"/>
      <c r="C63" s="17"/>
      <c r="D63" s="6"/>
      <c r="E63" s="6">
        <v>3212</v>
      </c>
      <c r="F63" s="91" t="s">
        <v>111</v>
      </c>
      <c r="G63" s="187">
        <v>25163.68</v>
      </c>
      <c r="H63" s="46">
        <v>69207.070000000007</v>
      </c>
      <c r="I63" s="170"/>
      <c r="J63" s="186">
        <v>45000</v>
      </c>
      <c r="K63" s="186">
        <v>47988.160000000003</v>
      </c>
      <c r="L63" s="187">
        <v>24138.53</v>
      </c>
      <c r="M63" s="189">
        <f>SUM(L63/G63)*100</f>
        <v>95.926072816058692</v>
      </c>
      <c r="N63" s="189">
        <f t="shared" si="11"/>
        <v>50.301011749564886</v>
      </c>
    </row>
    <row r="64" spans="2:14" x14ac:dyDescent="0.25">
      <c r="B64" s="6"/>
      <c r="C64" s="17"/>
      <c r="D64" s="6"/>
      <c r="E64" s="6">
        <v>3213</v>
      </c>
      <c r="F64" s="92" t="s">
        <v>112</v>
      </c>
      <c r="G64" s="187">
        <v>400</v>
      </c>
      <c r="H64" s="46">
        <v>929.06</v>
      </c>
      <c r="I64" s="170"/>
      <c r="J64" s="186">
        <v>1000</v>
      </c>
      <c r="K64" s="186">
        <v>800</v>
      </c>
      <c r="L64" s="187">
        <v>215</v>
      </c>
      <c r="M64" s="189">
        <f>SUM(L64/G64)*100</f>
        <v>53.75</v>
      </c>
      <c r="N64" s="189">
        <f t="shared" si="11"/>
        <v>26.875</v>
      </c>
    </row>
    <row r="65" spans="2:14" x14ac:dyDescent="0.25">
      <c r="B65" s="6"/>
      <c r="C65" s="17"/>
      <c r="D65" s="6"/>
      <c r="E65" s="6">
        <v>3214</v>
      </c>
      <c r="F65" s="117" t="s">
        <v>195</v>
      </c>
      <c r="G65" s="187">
        <v>0</v>
      </c>
      <c r="H65" s="46">
        <v>132.72</v>
      </c>
      <c r="I65" s="170"/>
      <c r="J65" s="186">
        <v>0</v>
      </c>
      <c r="K65" s="186">
        <v>0</v>
      </c>
      <c r="L65" s="187">
        <v>0</v>
      </c>
      <c r="M65" s="189">
        <v>0</v>
      </c>
      <c r="N65" s="189">
        <v>0</v>
      </c>
    </row>
    <row r="66" spans="2:14" x14ac:dyDescent="0.25">
      <c r="B66" s="6"/>
      <c r="C66" s="17"/>
      <c r="D66" s="6">
        <v>322</v>
      </c>
      <c r="E66" s="6"/>
      <c r="F66" s="21"/>
      <c r="G66" s="187">
        <f>SUM(G67:G72)</f>
        <v>9915.48</v>
      </c>
      <c r="H66" s="46">
        <f>SUM(H67:H72)</f>
        <v>27739.050000000003</v>
      </c>
      <c r="I66" s="170"/>
      <c r="J66" s="186">
        <f>SUM(J67:J72)</f>
        <v>44931.09</v>
      </c>
      <c r="K66" s="186">
        <f>SUM(K67:K72)</f>
        <v>27872.53</v>
      </c>
      <c r="L66" s="187">
        <f>SUM(L67:L72)</f>
        <v>23429.4</v>
      </c>
      <c r="M66" s="189">
        <f t="shared" ref="M66:M82" si="12">SUM(L66/G66)*100</f>
        <v>236.29113265318472</v>
      </c>
      <c r="N66" s="189">
        <f t="shared" si="11"/>
        <v>84.05910765904639</v>
      </c>
    </row>
    <row r="67" spans="2:14" x14ac:dyDescent="0.25">
      <c r="B67" s="6"/>
      <c r="C67" s="17"/>
      <c r="D67" s="6"/>
      <c r="E67" s="6">
        <v>3221</v>
      </c>
      <c r="F67" s="93" t="s">
        <v>113</v>
      </c>
      <c r="G67" s="187">
        <v>2323.23</v>
      </c>
      <c r="H67" s="46">
        <v>4300.22</v>
      </c>
      <c r="I67" s="170"/>
      <c r="J67" s="186">
        <v>22000</v>
      </c>
      <c r="K67" s="186">
        <v>7349.79</v>
      </c>
      <c r="L67" s="187">
        <v>4762.1099999999997</v>
      </c>
      <c r="M67" s="189">
        <f t="shared" si="12"/>
        <v>204.9779832388528</v>
      </c>
      <c r="N67" s="189">
        <f t="shared" si="11"/>
        <v>64.792463458139622</v>
      </c>
    </row>
    <row r="68" spans="2:14" x14ac:dyDescent="0.25">
      <c r="B68" s="6"/>
      <c r="C68" s="17"/>
      <c r="D68" s="6"/>
      <c r="E68" s="6">
        <v>3222</v>
      </c>
      <c r="F68" s="94" t="s">
        <v>114</v>
      </c>
      <c r="G68" s="187">
        <v>717.5</v>
      </c>
      <c r="H68" s="46">
        <v>1805.03</v>
      </c>
      <c r="I68" s="170"/>
      <c r="J68" s="186">
        <v>2000</v>
      </c>
      <c r="K68" s="186">
        <v>1492.74</v>
      </c>
      <c r="L68" s="187">
        <v>1573.03</v>
      </c>
      <c r="M68" s="189">
        <f t="shared" si="12"/>
        <v>219.2376306620209</v>
      </c>
      <c r="N68" s="189">
        <f t="shared" si="11"/>
        <v>105.37869957259804</v>
      </c>
    </row>
    <row r="69" spans="2:14" x14ac:dyDescent="0.25">
      <c r="B69" s="6"/>
      <c r="C69" s="17"/>
      <c r="D69" s="6"/>
      <c r="E69" s="6">
        <v>3223</v>
      </c>
      <c r="F69" s="95" t="s">
        <v>115</v>
      </c>
      <c r="G69" s="187">
        <v>6188.96</v>
      </c>
      <c r="H69" s="46">
        <v>19112.080000000002</v>
      </c>
      <c r="I69" s="170"/>
      <c r="J69" s="186">
        <v>16000</v>
      </c>
      <c r="K69" s="186">
        <v>16200</v>
      </c>
      <c r="L69" s="187">
        <v>8243.32</v>
      </c>
      <c r="M69" s="189">
        <f t="shared" si="12"/>
        <v>133.19394534784519</v>
      </c>
      <c r="N69" s="189">
        <f t="shared" si="11"/>
        <v>50.884691358024689</v>
      </c>
    </row>
    <row r="70" spans="2:14" x14ac:dyDescent="0.25">
      <c r="B70" s="6"/>
      <c r="C70" s="17"/>
      <c r="D70" s="7"/>
      <c r="E70" s="7">
        <v>3224</v>
      </c>
      <c r="F70" s="96" t="s">
        <v>116</v>
      </c>
      <c r="G70" s="187">
        <v>120.73</v>
      </c>
      <c r="H70" s="46">
        <v>1260.8599999999999</v>
      </c>
      <c r="I70" s="170"/>
      <c r="J70" s="186">
        <v>2431.09</v>
      </c>
      <c r="K70" s="186">
        <v>1400</v>
      </c>
      <c r="L70" s="187">
        <v>193.53</v>
      </c>
      <c r="M70" s="189">
        <f t="shared" si="12"/>
        <v>160.2998426240371</v>
      </c>
      <c r="N70" s="189">
        <f t="shared" si="11"/>
        <v>13.82357142857143</v>
      </c>
    </row>
    <row r="71" spans="2:14" x14ac:dyDescent="0.25">
      <c r="B71" s="6"/>
      <c r="C71" s="17"/>
      <c r="D71" s="7"/>
      <c r="E71" s="7">
        <v>3225</v>
      </c>
      <c r="F71" s="97" t="s">
        <v>117</v>
      </c>
      <c r="G71" s="187">
        <v>565.05999999999995</v>
      </c>
      <c r="H71" s="46">
        <v>796.33</v>
      </c>
      <c r="I71" s="170"/>
      <c r="J71" s="186">
        <v>2000</v>
      </c>
      <c r="K71" s="186">
        <v>1000</v>
      </c>
      <c r="L71" s="187">
        <v>6657.41</v>
      </c>
      <c r="M71" s="189">
        <f t="shared" si="12"/>
        <v>1178.1775386684601</v>
      </c>
      <c r="N71" s="189">
        <f t="shared" si="11"/>
        <v>665.74099999999999</v>
      </c>
    </row>
    <row r="72" spans="2:14" x14ac:dyDescent="0.25">
      <c r="B72" s="6"/>
      <c r="C72" s="17"/>
      <c r="D72" s="7"/>
      <c r="E72" s="7">
        <v>3227</v>
      </c>
      <c r="F72" s="98" t="s">
        <v>118</v>
      </c>
      <c r="G72" s="187">
        <v>0</v>
      </c>
      <c r="H72" s="46">
        <v>464.53</v>
      </c>
      <c r="I72" s="170"/>
      <c r="J72" s="186">
        <v>500</v>
      </c>
      <c r="K72" s="186">
        <v>430</v>
      </c>
      <c r="L72" s="187">
        <v>2000</v>
      </c>
      <c r="M72" s="189">
        <v>0</v>
      </c>
      <c r="N72" s="189">
        <f t="shared" si="11"/>
        <v>465.11627906976747</v>
      </c>
    </row>
    <row r="73" spans="2:14" x14ac:dyDescent="0.25">
      <c r="B73" s="6"/>
      <c r="C73" s="17"/>
      <c r="D73" s="7">
        <v>323</v>
      </c>
      <c r="E73" s="7"/>
      <c r="F73" s="99" t="s">
        <v>119</v>
      </c>
      <c r="G73" s="187">
        <f>SUM(G74:G82)</f>
        <v>26636.420000000002</v>
      </c>
      <c r="H73" s="46">
        <f>SUM(H74:H82)</f>
        <v>34437.759999999995</v>
      </c>
      <c r="I73" s="170"/>
      <c r="J73" s="186">
        <f>SUM(J74:J82)</f>
        <v>38500</v>
      </c>
      <c r="K73" s="186">
        <f>SUM(K74:K82)</f>
        <v>49202.539999999994</v>
      </c>
      <c r="L73" s="187">
        <f>SUM(L74:L82)</f>
        <v>47083.820000000007</v>
      </c>
      <c r="M73" s="189">
        <f t="shared" si="12"/>
        <v>176.76482049764948</v>
      </c>
      <c r="N73" s="189">
        <f t="shared" si="11"/>
        <v>95.693880844362951</v>
      </c>
    </row>
    <row r="74" spans="2:14" x14ac:dyDescent="0.25">
      <c r="B74" s="6"/>
      <c r="C74" s="17"/>
      <c r="D74" s="7"/>
      <c r="E74" s="7">
        <v>3231</v>
      </c>
      <c r="F74" s="100" t="s">
        <v>120</v>
      </c>
      <c r="G74" s="187">
        <v>10177.6</v>
      </c>
      <c r="H74" s="46">
        <v>11241.55</v>
      </c>
      <c r="I74" s="170"/>
      <c r="J74" s="186">
        <v>13000</v>
      </c>
      <c r="K74" s="186">
        <v>19325</v>
      </c>
      <c r="L74" s="187">
        <v>11352.84</v>
      </c>
      <c r="M74" s="189">
        <f t="shared" si="12"/>
        <v>111.54731960383589</v>
      </c>
      <c r="N74" s="189">
        <f t="shared" si="11"/>
        <v>58.746908150064684</v>
      </c>
    </row>
    <row r="75" spans="2:14" x14ac:dyDescent="0.25">
      <c r="B75" s="6"/>
      <c r="C75" s="17"/>
      <c r="D75" s="7"/>
      <c r="E75" s="7">
        <v>3232</v>
      </c>
      <c r="F75" s="101" t="s">
        <v>121</v>
      </c>
      <c r="G75" s="187">
        <v>2179.42</v>
      </c>
      <c r="H75" s="46">
        <v>2919.91</v>
      </c>
      <c r="I75" s="170"/>
      <c r="J75" s="186">
        <v>11000</v>
      </c>
      <c r="K75" s="186">
        <v>7617.16</v>
      </c>
      <c r="L75" s="187">
        <v>4912.08</v>
      </c>
      <c r="M75" s="189">
        <f t="shared" si="12"/>
        <v>225.38473538831431</v>
      </c>
      <c r="N75" s="189">
        <f t="shared" si="11"/>
        <v>64.487026660855236</v>
      </c>
    </row>
    <row r="76" spans="2:14" x14ac:dyDescent="0.25">
      <c r="B76" s="6"/>
      <c r="C76" s="17"/>
      <c r="D76" s="7"/>
      <c r="E76" s="7">
        <v>3233</v>
      </c>
      <c r="F76" s="102" t="s">
        <v>122</v>
      </c>
      <c r="G76" s="187">
        <v>1238.72</v>
      </c>
      <c r="H76" s="46">
        <v>796.33</v>
      </c>
      <c r="I76" s="170"/>
      <c r="J76" s="186">
        <v>1500</v>
      </c>
      <c r="K76" s="186">
        <v>1325</v>
      </c>
      <c r="L76" s="187">
        <v>0</v>
      </c>
      <c r="M76" s="189">
        <f t="shared" si="12"/>
        <v>0</v>
      </c>
      <c r="N76" s="189">
        <f t="shared" si="11"/>
        <v>0</v>
      </c>
    </row>
    <row r="77" spans="2:14" x14ac:dyDescent="0.25">
      <c r="B77" s="6"/>
      <c r="C77" s="17"/>
      <c r="D77" s="7"/>
      <c r="E77" s="7">
        <v>3234</v>
      </c>
      <c r="F77" s="103" t="s">
        <v>123</v>
      </c>
      <c r="G77" s="187">
        <v>4201.33</v>
      </c>
      <c r="H77" s="46">
        <v>4340.03</v>
      </c>
      <c r="I77" s="170"/>
      <c r="J77" s="186">
        <v>4000</v>
      </c>
      <c r="K77" s="186">
        <v>5845.36</v>
      </c>
      <c r="L77" s="187">
        <v>4509.53</v>
      </c>
      <c r="M77" s="189">
        <f t="shared" si="12"/>
        <v>107.33577224355145</v>
      </c>
      <c r="N77" s="189">
        <f t="shared" si="11"/>
        <v>77.147173142458286</v>
      </c>
    </row>
    <row r="78" spans="2:14" x14ac:dyDescent="0.25">
      <c r="B78" s="6"/>
      <c r="C78" s="17"/>
      <c r="D78" s="7"/>
      <c r="E78" s="7">
        <v>3235</v>
      </c>
      <c r="F78" s="104" t="s">
        <v>124</v>
      </c>
      <c r="G78" s="187">
        <v>1807.22</v>
      </c>
      <c r="H78" s="46">
        <v>4000.53</v>
      </c>
      <c r="I78" s="170"/>
      <c r="J78" s="186">
        <v>3000</v>
      </c>
      <c r="K78" s="186">
        <v>3495.92</v>
      </c>
      <c r="L78" s="187">
        <v>1744.86</v>
      </c>
      <c r="M78" s="189">
        <f t="shared" si="12"/>
        <v>96.549396310355135</v>
      </c>
      <c r="N78" s="189">
        <f t="shared" si="11"/>
        <v>49.911325201949694</v>
      </c>
    </row>
    <row r="79" spans="2:14" x14ac:dyDescent="0.25">
      <c r="B79" s="6"/>
      <c r="C79" s="17"/>
      <c r="D79" s="7"/>
      <c r="E79" s="7">
        <v>3236</v>
      </c>
      <c r="F79" s="105" t="s">
        <v>125</v>
      </c>
      <c r="G79" s="187">
        <v>2717.63</v>
      </c>
      <c r="H79" s="46">
        <v>2747.36</v>
      </c>
      <c r="I79" s="170"/>
      <c r="J79" s="186">
        <v>2000</v>
      </c>
      <c r="K79" s="186">
        <v>4458.1000000000004</v>
      </c>
      <c r="L79" s="187">
        <v>2459.4899999999998</v>
      </c>
      <c r="M79" s="189">
        <f t="shared" si="12"/>
        <v>90.501282367356836</v>
      </c>
      <c r="N79" s="189">
        <f t="shared" si="11"/>
        <v>55.169018191606277</v>
      </c>
    </row>
    <row r="80" spans="2:14" x14ac:dyDescent="0.25">
      <c r="B80" s="6"/>
      <c r="C80" s="17"/>
      <c r="D80" s="7"/>
      <c r="E80" s="7">
        <v>3237</v>
      </c>
      <c r="F80" s="106" t="s">
        <v>126</v>
      </c>
      <c r="G80" s="187">
        <v>1959.46</v>
      </c>
      <c r="H80" s="46">
        <v>3118.98</v>
      </c>
      <c r="I80" s="170"/>
      <c r="J80" s="186">
        <v>1500</v>
      </c>
      <c r="K80" s="186">
        <v>2971</v>
      </c>
      <c r="L80" s="187">
        <v>3170.58</v>
      </c>
      <c r="M80" s="189">
        <f t="shared" si="12"/>
        <v>161.80886570789912</v>
      </c>
      <c r="N80" s="189">
        <f t="shared" si="11"/>
        <v>106.71760350050488</v>
      </c>
    </row>
    <row r="81" spans="2:14" x14ac:dyDescent="0.25">
      <c r="B81" s="6"/>
      <c r="C81" s="17"/>
      <c r="D81" s="7"/>
      <c r="E81" s="7">
        <v>3238</v>
      </c>
      <c r="F81" s="107" t="s">
        <v>127</v>
      </c>
      <c r="G81" s="187">
        <v>571.04</v>
      </c>
      <c r="H81" s="46">
        <v>2797.8</v>
      </c>
      <c r="I81" s="170"/>
      <c r="J81" s="186">
        <v>1500</v>
      </c>
      <c r="K81" s="186">
        <v>1650</v>
      </c>
      <c r="L81" s="187">
        <v>1146.94</v>
      </c>
      <c r="M81" s="189">
        <f t="shared" si="12"/>
        <v>200.85107873353883</v>
      </c>
      <c r="N81" s="189">
        <f t="shared" si="11"/>
        <v>69.511515151515155</v>
      </c>
    </row>
    <row r="82" spans="2:14" x14ac:dyDescent="0.25">
      <c r="B82" s="6"/>
      <c r="C82" s="17"/>
      <c r="D82" s="7"/>
      <c r="E82" s="7">
        <v>3239</v>
      </c>
      <c r="F82" s="108" t="s">
        <v>128</v>
      </c>
      <c r="G82" s="187">
        <v>1784</v>
      </c>
      <c r="H82" s="46">
        <v>2475.27</v>
      </c>
      <c r="I82" s="170"/>
      <c r="J82" s="186">
        <v>1000</v>
      </c>
      <c r="K82" s="186">
        <v>2515</v>
      </c>
      <c r="L82" s="187">
        <v>17787.5</v>
      </c>
      <c r="M82" s="189">
        <f t="shared" si="12"/>
        <v>997.0571748878923</v>
      </c>
      <c r="N82" s="189">
        <f t="shared" si="11"/>
        <v>707.25646123260435</v>
      </c>
    </row>
    <row r="83" spans="2:14" x14ac:dyDescent="0.25">
      <c r="B83" s="6"/>
      <c r="C83" s="17"/>
      <c r="D83" s="7">
        <v>324</v>
      </c>
      <c r="E83" s="7"/>
      <c r="F83" s="117"/>
      <c r="G83" s="187">
        <f>SUM(G84)</f>
        <v>0</v>
      </c>
      <c r="H83" s="46">
        <f>SUM(H84)</f>
        <v>484.44</v>
      </c>
      <c r="I83" s="170"/>
      <c r="J83" s="186">
        <v>0</v>
      </c>
      <c r="K83" s="186">
        <f>SUM(K84)</f>
        <v>0</v>
      </c>
      <c r="L83" s="187">
        <f>SUM(L84)</f>
        <v>0</v>
      </c>
      <c r="M83" s="189">
        <v>0</v>
      </c>
      <c r="N83" s="189">
        <v>0</v>
      </c>
    </row>
    <row r="84" spans="2:14" x14ac:dyDescent="0.25">
      <c r="B84" s="6"/>
      <c r="C84" s="17"/>
      <c r="D84" s="7"/>
      <c r="E84" s="7">
        <v>3241</v>
      </c>
      <c r="F84" s="117" t="s">
        <v>192</v>
      </c>
      <c r="G84" s="187">
        <v>0</v>
      </c>
      <c r="H84" s="46">
        <v>484.44</v>
      </c>
      <c r="I84" s="170"/>
      <c r="J84" s="186">
        <v>0</v>
      </c>
      <c r="K84" s="186">
        <v>0</v>
      </c>
      <c r="L84" s="187">
        <v>0</v>
      </c>
      <c r="M84" s="189">
        <v>0</v>
      </c>
      <c r="N84" s="189">
        <v>0</v>
      </c>
    </row>
    <row r="85" spans="2:14" x14ac:dyDescent="0.25">
      <c r="B85" s="6"/>
      <c r="C85" s="17"/>
      <c r="D85" s="7">
        <v>329</v>
      </c>
      <c r="E85" s="7"/>
      <c r="F85" s="107"/>
      <c r="G85" s="187">
        <f>SUM(G86:G91)</f>
        <v>8048.08</v>
      </c>
      <c r="H85" s="46">
        <f>SUM(H86:H91)</f>
        <v>4572.0999999999995</v>
      </c>
      <c r="I85" s="170"/>
      <c r="J85" s="186">
        <f>SUM(J86:J91)</f>
        <v>12055</v>
      </c>
      <c r="K85" s="186">
        <f>SUM(K86:K91)</f>
        <v>20858.66</v>
      </c>
      <c r="L85" s="187">
        <f>SUM(L86:L91)</f>
        <v>4849.1399999999994</v>
      </c>
      <c r="M85" s="189">
        <f>SUM(L85/G85)*100</f>
        <v>60.252134670629509</v>
      </c>
      <c r="N85" s="189">
        <f t="shared" si="11"/>
        <v>23.247610345055719</v>
      </c>
    </row>
    <row r="86" spans="2:14" x14ac:dyDescent="0.25">
      <c r="B86" s="6"/>
      <c r="C86" s="17"/>
      <c r="D86" s="7"/>
      <c r="E86" s="7">
        <v>3291</v>
      </c>
      <c r="F86" s="117" t="s">
        <v>191</v>
      </c>
      <c r="G86" s="187">
        <v>0</v>
      </c>
      <c r="H86" s="46">
        <v>132.72</v>
      </c>
      <c r="I86" s="170"/>
      <c r="J86" s="186">
        <v>0</v>
      </c>
      <c r="K86" s="186">
        <v>0</v>
      </c>
      <c r="L86" s="187">
        <v>0</v>
      </c>
      <c r="M86" s="189">
        <v>0</v>
      </c>
      <c r="N86" s="189">
        <v>0</v>
      </c>
    </row>
    <row r="87" spans="2:14" x14ac:dyDescent="0.25">
      <c r="B87" s="6"/>
      <c r="C87" s="17"/>
      <c r="D87" s="7"/>
      <c r="E87" s="7">
        <v>3292</v>
      </c>
      <c r="F87" s="109" t="s">
        <v>129</v>
      </c>
      <c r="G87" s="187">
        <v>655.05999999999995</v>
      </c>
      <c r="H87" s="46">
        <v>1990.85</v>
      </c>
      <c r="I87" s="170"/>
      <c r="J87" s="186">
        <v>1400</v>
      </c>
      <c r="K87" s="186">
        <v>2500</v>
      </c>
      <c r="L87" s="187">
        <v>636.22</v>
      </c>
      <c r="M87" s="189">
        <f>SUM(L87/G87)*100</f>
        <v>97.123927579153076</v>
      </c>
      <c r="N87" s="189">
        <f t="shared" si="11"/>
        <v>25.448799999999999</v>
      </c>
    </row>
    <row r="88" spans="2:14" x14ac:dyDescent="0.25">
      <c r="B88" s="6"/>
      <c r="C88" s="17"/>
      <c r="D88" s="7"/>
      <c r="E88" s="7">
        <v>3293</v>
      </c>
      <c r="F88" s="117" t="s">
        <v>190</v>
      </c>
      <c r="G88" s="187">
        <v>0</v>
      </c>
      <c r="H88" s="46">
        <v>530.89</v>
      </c>
      <c r="I88" s="170"/>
      <c r="J88" s="186">
        <v>0</v>
      </c>
      <c r="K88" s="186">
        <v>0</v>
      </c>
      <c r="L88" s="187">
        <v>606.98</v>
      </c>
      <c r="M88" s="189">
        <v>0</v>
      </c>
      <c r="N88" s="189">
        <v>0</v>
      </c>
    </row>
    <row r="89" spans="2:14" x14ac:dyDescent="0.25">
      <c r="B89" s="6"/>
      <c r="C89" s="17"/>
      <c r="D89" s="7"/>
      <c r="E89" s="7">
        <v>3294</v>
      </c>
      <c r="F89" s="110" t="s">
        <v>130</v>
      </c>
      <c r="G89" s="187">
        <v>0</v>
      </c>
      <c r="H89" s="46">
        <v>99.54</v>
      </c>
      <c r="I89" s="170"/>
      <c r="J89" s="186">
        <v>100</v>
      </c>
      <c r="K89" s="186">
        <v>100</v>
      </c>
      <c r="L89" s="187">
        <v>40</v>
      </c>
      <c r="M89" s="189">
        <v>0</v>
      </c>
      <c r="N89" s="189">
        <f t="shared" si="11"/>
        <v>40</v>
      </c>
    </row>
    <row r="90" spans="2:14" x14ac:dyDescent="0.25">
      <c r="B90" s="6"/>
      <c r="C90" s="17"/>
      <c r="D90" s="7"/>
      <c r="E90" s="7">
        <v>3295</v>
      </c>
      <c r="F90" s="111" t="s">
        <v>131</v>
      </c>
      <c r="G90" s="187">
        <v>1008</v>
      </c>
      <c r="H90" s="46">
        <v>53.09</v>
      </c>
      <c r="I90" s="170"/>
      <c r="J90" s="186">
        <v>2151</v>
      </c>
      <c r="K90" s="186">
        <v>4182</v>
      </c>
      <c r="L90" s="187">
        <v>3270.83</v>
      </c>
      <c r="M90" s="189">
        <f t="shared" ref="M90:M94" si="13">SUM(L90/G90)*100</f>
        <v>324.48710317460319</v>
      </c>
      <c r="N90" s="189">
        <f t="shared" si="11"/>
        <v>78.212099473935908</v>
      </c>
    </row>
    <row r="91" spans="2:14" x14ac:dyDescent="0.25">
      <c r="B91" s="6"/>
      <c r="C91" s="17"/>
      <c r="D91" s="7"/>
      <c r="E91" s="7">
        <v>3299</v>
      </c>
      <c r="F91" s="112" t="s">
        <v>132</v>
      </c>
      <c r="G91" s="187">
        <v>6385.02</v>
      </c>
      <c r="H91" s="46">
        <v>1765.01</v>
      </c>
      <c r="I91" s="170"/>
      <c r="J91" s="186">
        <v>8404</v>
      </c>
      <c r="K91" s="186">
        <v>14076.66</v>
      </c>
      <c r="L91" s="187">
        <v>295.11</v>
      </c>
      <c r="M91" s="189">
        <f t="shared" si="13"/>
        <v>4.6219119125703596</v>
      </c>
      <c r="N91" s="189">
        <f t="shared" si="11"/>
        <v>2.0964490156045539</v>
      </c>
    </row>
    <row r="92" spans="2:14" s="59" customFormat="1" x14ac:dyDescent="0.25">
      <c r="B92" s="17"/>
      <c r="C92" s="17">
        <v>34</v>
      </c>
      <c r="D92" s="62"/>
      <c r="E92" s="62"/>
      <c r="F92" s="118" t="s">
        <v>133</v>
      </c>
      <c r="G92" s="189">
        <f>SUM(G93)</f>
        <v>416.44</v>
      </c>
      <c r="H92" s="49">
        <f>SUM(H93)</f>
        <v>597.25</v>
      </c>
      <c r="I92" s="139"/>
      <c r="J92" s="185">
        <f>SUM(J93)</f>
        <v>850</v>
      </c>
      <c r="K92" s="185">
        <f>SUM(K93)</f>
        <v>960</v>
      </c>
      <c r="L92" s="189">
        <f>SUM(L93)</f>
        <v>507.73</v>
      </c>
      <c r="M92" s="189">
        <f t="shared" si="13"/>
        <v>121.92152530976853</v>
      </c>
      <c r="N92" s="189">
        <f t="shared" si="11"/>
        <v>52.888541666666669</v>
      </c>
    </row>
    <row r="93" spans="2:14" x14ac:dyDescent="0.25">
      <c r="B93" s="6"/>
      <c r="C93" s="17"/>
      <c r="D93" s="7">
        <v>343</v>
      </c>
      <c r="E93" s="7"/>
      <c r="F93" s="113" t="s">
        <v>134</v>
      </c>
      <c r="G93" s="187">
        <f>SUM(G94:G95)</f>
        <v>416.44</v>
      </c>
      <c r="H93" s="46">
        <f>SUM(H94:H95)</f>
        <v>597.25</v>
      </c>
      <c r="I93" s="170"/>
      <c r="J93" s="186">
        <f>SUM(J94:J95)</f>
        <v>850</v>
      </c>
      <c r="K93" s="186">
        <f>SUM(K94:K95)</f>
        <v>960</v>
      </c>
      <c r="L93" s="187">
        <f>SUM(L94:L95)</f>
        <v>507.73</v>
      </c>
      <c r="M93" s="189">
        <f t="shared" si="13"/>
        <v>121.92152530976853</v>
      </c>
      <c r="N93" s="189">
        <f t="shared" si="11"/>
        <v>52.888541666666669</v>
      </c>
    </row>
    <row r="94" spans="2:14" x14ac:dyDescent="0.25">
      <c r="B94" s="6"/>
      <c r="C94" s="17"/>
      <c r="D94" s="7"/>
      <c r="E94" s="7">
        <v>3431</v>
      </c>
      <c r="F94" s="114" t="s">
        <v>135</v>
      </c>
      <c r="G94" s="187">
        <v>416.44</v>
      </c>
      <c r="H94" s="46">
        <v>597.25</v>
      </c>
      <c r="I94" s="170"/>
      <c r="J94" s="186">
        <v>850</v>
      </c>
      <c r="K94" s="186">
        <v>950</v>
      </c>
      <c r="L94" s="187">
        <v>506.5</v>
      </c>
      <c r="M94" s="189">
        <f t="shared" si="13"/>
        <v>121.62616463356066</v>
      </c>
      <c r="N94" s="189">
        <f t="shared" si="11"/>
        <v>53.315789473684205</v>
      </c>
    </row>
    <row r="95" spans="2:14" x14ac:dyDescent="0.25">
      <c r="B95" s="6"/>
      <c r="C95" s="17"/>
      <c r="D95" s="7"/>
      <c r="E95" s="7">
        <v>3433</v>
      </c>
      <c r="F95" s="115" t="s">
        <v>136</v>
      </c>
      <c r="G95" s="187">
        <v>0</v>
      </c>
      <c r="H95" s="46">
        <v>0</v>
      </c>
      <c r="I95" s="170"/>
      <c r="J95" s="186">
        <v>0</v>
      </c>
      <c r="K95" s="186">
        <v>10</v>
      </c>
      <c r="L95" s="187">
        <v>1.23</v>
      </c>
      <c r="M95" s="189">
        <v>0</v>
      </c>
      <c r="N95" s="189">
        <f t="shared" si="11"/>
        <v>12.3</v>
      </c>
    </row>
    <row r="96" spans="2:14" x14ac:dyDescent="0.25">
      <c r="B96" s="6"/>
      <c r="C96" s="17">
        <v>36</v>
      </c>
      <c r="D96" s="7"/>
      <c r="E96" s="7"/>
      <c r="F96" s="117"/>
      <c r="G96" s="189">
        <f>SUM(G97)</f>
        <v>0</v>
      </c>
      <c r="H96" s="49"/>
      <c r="I96" s="139"/>
      <c r="J96" s="185">
        <f>SUM(J97)</f>
        <v>0</v>
      </c>
      <c r="K96" s="185">
        <f>SUM(K97)</f>
        <v>0</v>
      </c>
      <c r="L96" s="189">
        <f>SUM(L97)</f>
        <v>179.6</v>
      </c>
      <c r="M96" s="189">
        <v>0</v>
      </c>
      <c r="N96" s="189">
        <v>0</v>
      </c>
    </row>
    <row r="97" spans="2:14" x14ac:dyDescent="0.25">
      <c r="B97" s="6"/>
      <c r="C97" s="17"/>
      <c r="D97" s="7">
        <v>369</v>
      </c>
      <c r="E97" s="7"/>
      <c r="F97" s="117"/>
      <c r="G97" s="187">
        <v>0</v>
      </c>
      <c r="H97" s="46"/>
      <c r="I97" s="170"/>
      <c r="J97" s="186">
        <v>0</v>
      </c>
      <c r="K97" s="186">
        <v>0</v>
      </c>
      <c r="L97" s="187">
        <f>SUM(L98)</f>
        <v>179.6</v>
      </c>
      <c r="M97" s="189">
        <v>0</v>
      </c>
      <c r="N97" s="189">
        <v>0</v>
      </c>
    </row>
    <row r="98" spans="2:14" x14ac:dyDescent="0.25">
      <c r="B98" s="6"/>
      <c r="C98" s="17"/>
      <c r="D98" s="7"/>
      <c r="E98" s="7">
        <v>3691</v>
      </c>
      <c r="F98" s="117" t="s">
        <v>359</v>
      </c>
      <c r="G98" s="187">
        <v>0</v>
      </c>
      <c r="H98" s="46"/>
      <c r="I98" s="170"/>
      <c r="J98" s="186">
        <v>0</v>
      </c>
      <c r="K98" s="186">
        <v>0</v>
      </c>
      <c r="L98" s="187">
        <v>179.6</v>
      </c>
      <c r="M98" s="189">
        <v>0</v>
      </c>
      <c r="N98" s="189">
        <v>0</v>
      </c>
    </row>
    <row r="99" spans="2:14" s="59" customFormat="1" x14ac:dyDescent="0.25">
      <c r="B99" s="17"/>
      <c r="C99" s="17">
        <v>37</v>
      </c>
      <c r="D99" s="62"/>
      <c r="E99" s="62"/>
      <c r="F99" s="118" t="s">
        <v>196</v>
      </c>
      <c r="G99" s="189">
        <f>SUM(G100)</f>
        <v>3900</v>
      </c>
      <c r="H99" s="49">
        <f>SUM(H100)</f>
        <v>729.23</v>
      </c>
      <c r="I99" s="139"/>
      <c r="J99" s="185">
        <f>SUM(J100)</f>
        <v>0</v>
      </c>
      <c r="K99" s="185">
        <f>SUM(K100)</f>
        <v>0</v>
      </c>
      <c r="L99" s="189">
        <f>SUM(L100)</f>
        <v>0</v>
      </c>
      <c r="M99" s="189">
        <v>0</v>
      </c>
      <c r="N99" s="189">
        <v>0</v>
      </c>
    </row>
    <row r="100" spans="2:14" x14ac:dyDescent="0.25">
      <c r="B100" s="6"/>
      <c r="C100" s="17"/>
      <c r="D100" s="7">
        <v>372</v>
      </c>
      <c r="E100" s="7"/>
      <c r="F100" s="117" t="s">
        <v>196</v>
      </c>
      <c r="G100" s="187">
        <f>SUM(G101:G102)</f>
        <v>3900</v>
      </c>
      <c r="H100" s="46">
        <f>SUM(H101:H102)</f>
        <v>729.23</v>
      </c>
      <c r="I100" s="170"/>
      <c r="J100" s="186">
        <f>SUM(J101:J102)</f>
        <v>0</v>
      </c>
      <c r="K100" s="186">
        <f>SUM(K101:K102)</f>
        <v>0</v>
      </c>
      <c r="L100" s="187">
        <f>SUM(L101:L102)</f>
        <v>0</v>
      </c>
      <c r="M100" s="189">
        <v>0</v>
      </c>
      <c r="N100" s="189">
        <v>0</v>
      </c>
    </row>
    <row r="101" spans="2:14" x14ac:dyDescent="0.25">
      <c r="B101" s="6"/>
      <c r="C101" s="17"/>
      <c r="D101" s="7"/>
      <c r="E101" s="7">
        <v>3721</v>
      </c>
      <c r="F101" s="117" t="s">
        <v>197</v>
      </c>
      <c r="G101" s="187">
        <v>3900</v>
      </c>
      <c r="H101" s="46">
        <v>530.13</v>
      </c>
      <c r="I101" s="170"/>
      <c r="J101" s="186">
        <v>0</v>
      </c>
      <c r="K101" s="186">
        <v>0</v>
      </c>
      <c r="L101" s="187">
        <v>0</v>
      </c>
      <c r="M101" s="189">
        <v>0</v>
      </c>
      <c r="N101" s="189">
        <v>0</v>
      </c>
    </row>
    <row r="102" spans="2:14" x14ac:dyDescent="0.25">
      <c r="B102" s="6"/>
      <c r="C102" s="17"/>
      <c r="D102" s="7"/>
      <c r="E102" s="7">
        <v>3722</v>
      </c>
      <c r="F102" s="117" t="s">
        <v>198</v>
      </c>
      <c r="G102" s="187">
        <v>0</v>
      </c>
      <c r="H102" s="46">
        <v>199.1</v>
      </c>
      <c r="I102" s="170"/>
      <c r="J102" s="186">
        <v>0</v>
      </c>
      <c r="K102" s="186">
        <v>0</v>
      </c>
      <c r="L102" s="187">
        <v>0</v>
      </c>
      <c r="M102" s="189">
        <v>0</v>
      </c>
      <c r="N102" s="189">
        <v>0</v>
      </c>
    </row>
    <row r="103" spans="2:14" s="59" customFormat="1" x14ac:dyDescent="0.25">
      <c r="B103" s="17"/>
      <c r="C103" s="17">
        <v>38</v>
      </c>
      <c r="D103" s="62"/>
      <c r="E103" s="62"/>
      <c r="F103" s="118" t="s">
        <v>137</v>
      </c>
      <c r="G103" s="189">
        <f>SUM(G104+G106)</f>
        <v>200.69</v>
      </c>
      <c r="H103" s="49">
        <f>SUM(H106)</f>
        <v>0</v>
      </c>
      <c r="I103" s="139"/>
      <c r="J103" s="185">
        <f>SUM(J104)</f>
        <v>200.69</v>
      </c>
      <c r="K103" s="185">
        <f>SUM(K104)</f>
        <v>200.69</v>
      </c>
      <c r="L103" s="189">
        <f>SUM(L104+L106)</f>
        <v>0</v>
      </c>
      <c r="M103" s="189">
        <f>SUM(L103/G103)*100</f>
        <v>0</v>
      </c>
      <c r="N103" s="189">
        <f t="shared" si="11"/>
        <v>0</v>
      </c>
    </row>
    <row r="104" spans="2:14" s="147" customFormat="1" x14ac:dyDescent="0.25">
      <c r="B104" s="6"/>
      <c r="C104" s="6"/>
      <c r="D104" s="7">
        <v>381</v>
      </c>
      <c r="E104" s="7"/>
      <c r="F104" s="117" t="s">
        <v>199</v>
      </c>
      <c r="G104" s="350">
        <f>SUM(G105)</f>
        <v>200.69</v>
      </c>
      <c r="H104" s="46">
        <f>SUM(H105)</f>
        <v>0</v>
      </c>
      <c r="I104" s="170"/>
      <c r="J104" s="186">
        <f>SUM(J105)</f>
        <v>200.69</v>
      </c>
      <c r="K104" s="186">
        <f>SUM(K105)</f>
        <v>200.69</v>
      </c>
      <c r="L104" s="350">
        <f>SUM(L105)</f>
        <v>0</v>
      </c>
      <c r="M104" s="189">
        <v>0</v>
      </c>
      <c r="N104" s="189">
        <f t="shared" si="11"/>
        <v>0</v>
      </c>
    </row>
    <row r="105" spans="2:14" s="147" customFormat="1" x14ac:dyDescent="0.25">
      <c r="B105" s="6"/>
      <c r="C105" s="6"/>
      <c r="D105" s="7"/>
      <c r="E105" s="7">
        <v>3812</v>
      </c>
      <c r="F105" s="117" t="s">
        <v>200</v>
      </c>
      <c r="G105" s="350">
        <v>200.69</v>
      </c>
      <c r="H105" s="46">
        <v>0</v>
      </c>
      <c r="I105" s="170"/>
      <c r="J105" s="186">
        <v>200.69</v>
      </c>
      <c r="K105" s="186">
        <v>200.69</v>
      </c>
      <c r="L105" s="350">
        <v>0</v>
      </c>
      <c r="M105" s="189">
        <v>0</v>
      </c>
      <c r="N105" s="189">
        <f t="shared" si="11"/>
        <v>0</v>
      </c>
    </row>
    <row r="106" spans="2:14" x14ac:dyDescent="0.25">
      <c r="B106" s="6"/>
      <c r="C106" s="17"/>
      <c r="D106" s="7">
        <v>383</v>
      </c>
      <c r="E106" s="7"/>
      <c r="F106" s="116" t="s">
        <v>138</v>
      </c>
      <c r="G106" s="187">
        <f>SUM(G107)</f>
        <v>0</v>
      </c>
      <c r="H106" s="46">
        <f>SUM(H107)</f>
        <v>0</v>
      </c>
      <c r="I106" s="170"/>
      <c r="J106" s="186">
        <f>SUM(J107)</f>
        <v>0</v>
      </c>
      <c r="K106" s="186">
        <f>SUM(K107)</f>
        <v>0</v>
      </c>
      <c r="L106" s="187">
        <f>SUM(L107)</f>
        <v>0</v>
      </c>
      <c r="M106" s="189">
        <v>0</v>
      </c>
      <c r="N106" s="189">
        <v>0</v>
      </c>
    </row>
    <row r="107" spans="2:14" x14ac:dyDescent="0.25">
      <c r="B107" s="6"/>
      <c r="C107" s="17"/>
      <c r="D107" s="7"/>
      <c r="E107" s="7">
        <v>3831</v>
      </c>
      <c r="F107" s="117" t="s">
        <v>139</v>
      </c>
      <c r="G107" s="187">
        <v>0</v>
      </c>
      <c r="H107" s="46">
        <v>0</v>
      </c>
      <c r="I107" s="170"/>
      <c r="J107" s="186">
        <v>0</v>
      </c>
      <c r="K107" s="186">
        <v>0</v>
      </c>
      <c r="L107" s="187">
        <v>0</v>
      </c>
      <c r="M107" s="189">
        <v>0</v>
      </c>
      <c r="N107" s="189">
        <v>0</v>
      </c>
    </row>
    <row r="108" spans="2:14" x14ac:dyDescent="0.25">
      <c r="B108" s="6"/>
      <c r="C108" s="6"/>
      <c r="D108" s="7"/>
      <c r="E108" s="7"/>
      <c r="F108" s="7"/>
      <c r="G108" s="187"/>
      <c r="H108" s="46"/>
      <c r="I108" s="170"/>
      <c r="J108" s="186"/>
      <c r="K108" s="186"/>
      <c r="L108" s="187"/>
      <c r="M108" s="189">
        <v>0</v>
      </c>
      <c r="N108" s="189">
        <v>0</v>
      </c>
    </row>
    <row r="109" spans="2:14" s="59" customFormat="1" x14ac:dyDescent="0.25">
      <c r="B109" s="8">
        <v>4</v>
      </c>
      <c r="C109" s="9"/>
      <c r="D109" s="9"/>
      <c r="E109" s="9"/>
      <c r="F109" s="119" t="s">
        <v>5</v>
      </c>
      <c r="G109" s="189">
        <f>SUM(G110+G113+G123)</f>
        <v>0</v>
      </c>
      <c r="H109" s="49">
        <f>SUM(H110+H113+H123)</f>
        <v>103762.20000000001</v>
      </c>
      <c r="I109" s="139"/>
      <c r="J109" s="185">
        <f>SUM(J110+J113+J123)</f>
        <v>6896.37</v>
      </c>
      <c r="K109" s="185">
        <f>SUM(K110+K113+K123)</f>
        <v>5910</v>
      </c>
      <c r="L109" s="189">
        <f>SUM(L110+L113+L123)</f>
        <v>0</v>
      </c>
      <c r="M109" s="189">
        <v>0</v>
      </c>
      <c r="N109" s="189">
        <f t="shared" si="11"/>
        <v>0</v>
      </c>
    </row>
    <row r="110" spans="2:14" s="59" customFormat="1" x14ac:dyDescent="0.25">
      <c r="B110" s="5"/>
      <c r="C110" s="5">
        <v>41</v>
      </c>
      <c r="D110" s="5"/>
      <c r="E110" s="5"/>
      <c r="F110" s="121" t="s">
        <v>140</v>
      </c>
      <c r="G110" s="189">
        <f>SUM(G111)</f>
        <v>0</v>
      </c>
      <c r="H110" s="49">
        <f t="shared" ref="H110:H111" si="14">SUM(H111)</f>
        <v>0</v>
      </c>
      <c r="I110" s="176"/>
      <c r="J110" s="190">
        <f t="shared" ref="J110:L111" si="15">SUM(J111)</f>
        <v>0</v>
      </c>
      <c r="K110" s="190">
        <f t="shared" si="15"/>
        <v>0</v>
      </c>
      <c r="L110" s="189">
        <f t="shared" si="15"/>
        <v>0</v>
      </c>
      <c r="M110" s="189">
        <v>0</v>
      </c>
      <c r="N110" s="189">
        <v>0</v>
      </c>
    </row>
    <row r="111" spans="2:14" x14ac:dyDescent="0.25">
      <c r="B111" s="10"/>
      <c r="C111" s="10"/>
      <c r="D111" s="6">
        <v>412</v>
      </c>
      <c r="E111" s="6"/>
      <c r="F111" s="122" t="s">
        <v>141</v>
      </c>
      <c r="G111" s="187">
        <f>SUM(G112)</f>
        <v>0</v>
      </c>
      <c r="H111" s="46">
        <f t="shared" si="14"/>
        <v>0</v>
      </c>
      <c r="I111" s="177"/>
      <c r="J111" s="191">
        <f t="shared" si="15"/>
        <v>0</v>
      </c>
      <c r="K111" s="191">
        <f t="shared" si="15"/>
        <v>0</v>
      </c>
      <c r="L111" s="187">
        <f t="shared" si="15"/>
        <v>0</v>
      </c>
      <c r="M111" s="189">
        <v>0</v>
      </c>
      <c r="N111" s="189">
        <v>0</v>
      </c>
    </row>
    <row r="112" spans="2:14" x14ac:dyDescent="0.25">
      <c r="B112" s="10"/>
      <c r="C112" s="10"/>
      <c r="D112" s="6"/>
      <c r="E112" s="6">
        <v>4126</v>
      </c>
      <c r="F112" s="123" t="s">
        <v>142</v>
      </c>
      <c r="G112" s="187">
        <v>0</v>
      </c>
      <c r="H112" s="46">
        <v>0</v>
      </c>
      <c r="I112" s="177"/>
      <c r="J112" s="191">
        <v>0</v>
      </c>
      <c r="K112" s="191">
        <v>0</v>
      </c>
      <c r="L112" s="187">
        <v>0</v>
      </c>
      <c r="M112" s="189">
        <v>0</v>
      </c>
      <c r="N112" s="189">
        <v>0</v>
      </c>
    </row>
    <row r="113" spans="2:14" s="59" customFormat="1" x14ac:dyDescent="0.25">
      <c r="B113" s="5"/>
      <c r="C113" s="5">
        <v>42</v>
      </c>
      <c r="D113" s="17"/>
      <c r="E113" s="17"/>
      <c r="F113" s="130" t="s">
        <v>151</v>
      </c>
      <c r="G113" s="189">
        <f>SUM(G114+G121)</f>
        <v>0</v>
      </c>
      <c r="H113" s="49">
        <f>SUM(H114+H121)</f>
        <v>22940.6</v>
      </c>
      <c r="I113" s="176"/>
      <c r="J113" s="190">
        <f>SUM(J114+J121)</f>
        <v>6896.37</v>
      </c>
      <c r="K113" s="190">
        <f>SUM(K114+K121)</f>
        <v>5910</v>
      </c>
      <c r="L113" s="189">
        <f>SUM(L114+L121)</f>
        <v>0</v>
      </c>
      <c r="M113" s="189">
        <v>0</v>
      </c>
      <c r="N113" s="189">
        <f t="shared" si="11"/>
        <v>0</v>
      </c>
    </row>
    <row r="114" spans="2:14" x14ac:dyDescent="0.25">
      <c r="B114" s="10"/>
      <c r="C114" s="10"/>
      <c r="D114" s="6">
        <v>422</v>
      </c>
      <c r="E114" s="6"/>
      <c r="F114" s="131" t="s">
        <v>152</v>
      </c>
      <c r="G114" s="187">
        <f>SUM(G115:G120)</f>
        <v>0</v>
      </c>
      <c r="H114" s="46">
        <f>SUM(H115:H120)</f>
        <v>21567.439999999999</v>
      </c>
      <c r="I114" s="177"/>
      <c r="J114" s="191">
        <f>SUM(J115:J120)</f>
        <v>5986.37</v>
      </c>
      <c r="K114" s="191">
        <f>SUM(K115:K120)</f>
        <v>5000</v>
      </c>
      <c r="L114" s="187">
        <f>SUM(L115:L120)</f>
        <v>0</v>
      </c>
      <c r="M114" s="189">
        <v>0</v>
      </c>
      <c r="N114" s="189">
        <f t="shared" ref="N114:N122" si="16">SUM(L114/K114)*100</f>
        <v>0</v>
      </c>
    </row>
    <row r="115" spans="2:14" x14ac:dyDescent="0.25">
      <c r="B115" s="10"/>
      <c r="C115" s="10"/>
      <c r="D115" s="6"/>
      <c r="E115" s="6">
        <v>4221</v>
      </c>
      <c r="F115" s="124" t="s">
        <v>143</v>
      </c>
      <c r="G115" s="187">
        <v>0</v>
      </c>
      <c r="H115" s="46">
        <v>19085.53</v>
      </c>
      <c r="I115" s="177"/>
      <c r="J115" s="191">
        <v>5986.37</v>
      </c>
      <c r="K115" s="191">
        <v>3000</v>
      </c>
      <c r="L115" s="187">
        <v>0</v>
      </c>
      <c r="M115" s="189">
        <v>0</v>
      </c>
      <c r="N115" s="189">
        <f t="shared" si="16"/>
        <v>0</v>
      </c>
    </row>
    <row r="116" spans="2:14" x14ac:dyDescent="0.25">
      <c r="B116" s="10"/>
      <c r="C116" s="10"/>
      <c r="D116" s="6"/>
      <c r="E116" s="6">
        <v>4222</v>
      </c>
      <c r="F116" s="125" t="s">
        <v>144</v>
      </c>
      <c r="G116" s="187">
        <v>0</v>
      </c>
      <c r="H116" s="46">
        <v>331.81</v>
      </c>
      <c r="I116" s="177"/>
      <c r="J116" s="191">
        <v>0</v>
      </c>
      <c r="K116" s="191">
        <v>2000</v>
      </c>
      <c r="L116" s="187">
        <v>0</v>
      </c>
      <c r="M116" s="189">
        <v>0</v>
      </c>
      <c r="N116" s="189">
        <f t="shared" si="16"/>
        <v>0</v>
      </c>
    </row>
    <row r="117" spans="2:14" x14ac:dyDescent="0.25">
      <c r="B117" s="10"/>
      <c r="C117" s="10"/>
      <c r="D117" s="6"/>
      <c r="E117" s="6">
        <v>4223</v>
      </c>
      <c r="F117" s="131" t="s">
        <v>193</v>
      </c>
      <c r="G117" s="187">
        <v>0</v>
      </c>
      <c r="H117" s="46">
        <v>291.99</v>
      </c>
      <c r="I117" s="177"/>
      <c r="J117" s="191">
        <v>0</v>
      </c>
      <c r="K117" s="191">
        <v>0</v>
      </c>
      <c r="L117" s="187">
        <v>0</v>
      </c>
      <c r="M117" s="189">
        <v>0</v>
      </c>
      <c r="N117" s="189">
        <v>0</v>
      </c>
    </row>
    <row r="118" spans="2:14" x14ac:dyDescent="0.25">
      <c r="B118" s="10"/>
      <c r="C118" s="10"/>
      <c r="D118" s="6"/>
      <c r="E118" s="6">
        <v>4225</v>
      </c>
      <c r="F118" s="131" t="s">
        <v>194</v>
      </c>
      <c r="G118" s="187">
        <v>0</v>
      </c>
      <c r="H118" s="46">
        <v>398.17</v>
      </c>
      <c r="I118" s="177"/>
      <c r="J118" s="191">
        <v>0</v>
      </c>
      <c r="K118" s="191">
        <v>0</v>
      </c>
      <c r="L118" s="187">
        <v>0</v>
      </c>
      <c r="M118" s="189">
        <v>0</v>
      </c>
      <c r="N118" s="189">
        <v>0</v>
      </c>
    </row>
    <row r="119" spans="2:14" x14ac:dyDescent="0.25">
      <c r="B119" s="10"/>
      <c r="C119" s="10"/>
      <c r="D119" s="6"/>
      <c r="E119" s="6">
        <v>4226</v>
      </c>
      <c r="F119" s="126" t="s">
        <v>145</v>
      </c>
      <c r="G119" s="187">
        <v>0</v>
      </c>
      <c r="H119" s="46">
        <v>0</v>
      </c>
      <c r="I119" s="177"/>
      <c r="J119" s="191">
        <v>0</v>
      </c>
      <c r="K119" s="191">
        <v>0</v>
      </c>
      <c r="L119" s="187">
        <v>0</v>
      </c>
      <c r="M119" s="189">
        <v>0</v>
      </c>
      <c r="N119" s="189">
        <v>0</v>
      </c>
    </row>
    <row r="120" spans="2:14" x14ac:dyDescent="0.25">
      <c r="B120" s="127"/>
      <c r="C120" s="20"/>
      <c r="D120" s="20"/>
      <c r="E120" s="11">
        <v>4227</v>
      </c>
      <c r="F120" s="129" t="s">
        <v>146</v>
      </c>
      <c r="G120" s="187">
        <v>0</v>
      </c>
      <c r="H120" s="80">
        <v>1459.94</v>
      </c>
      <c r="I120" s="173"/>
      <c r="J120" s="187">
        <v>0</v>
      </c>
      <c r="K120" s="187">
        <v>0</v>
      </c>
      <c r="L120" s="187">
        <v>0</v>
      </c>
      <c r="M120" s="189">
        <v>0</v>
      </c>
      <c r="N120" s="189">
        <v>0</v>
      </c>
    </row>
    <row r="121" spans="2:14" x14ac:dyDescent="0.25">
      <c r="B121" s="127"/>
      <c r="C121" s="20"/>
      <c r="D121" s="20">
        <v>424</v>
      </c>
      <c r="E121" s="20"/>
      <c r="F121" s="129" t="s">
        <v>147</v>
      </c>
      <c r="G121" s="187">
        <f>SUM(G122)</f>
        <v>0</v>
      </c>
      <c r="H121" s="80">
        <f>SUM(H122)</f>
        <v>1373.16</v>
      </c>
      <c r="I121" s="173"/>
      <c r="J121" s="187">
        <f>SUM(J122)</f>
        <v>910</v>
      </c>
      <c r="K121" s="187">
        <f>SUM(K122)</f>
        <v>910</v>
      </c>
      <c r="L121" s="187">
        <f>SUM(L122)</f>
        <v>0</v>
      </c>
      <c r="M121" s="189">
        <v>0</v>
      </c>
      <c r="N121" s="189">
        <f t="shared" si="16"/>
        <v>0</v>
      </c>
    </row>
    <row r="122" spans="2:14" x14ac:dyDescent="0.25">
      <c r="B122" s="127"/>
      <c r="C122" s="20"/>
      <c r="D122" s="20"/>
      <c r="E122" s="11">
        <v>4241</v>
      </c>
      <c r="F122" s="128" t="s">
        <v>148</v>
      </c>
      <c r="G122" s="187">
        <v>0</v>
      </c>
      <c r="H122" s="80">
        <v>1373.16</v>
      </c>
      <c r="I122" s="173"/>
      <c r="J122" s="187">
        <v>910</v>
      </c>
      <c r="K122" s="187">
        <v>910</v>
      </c>
      <c r="L122" s="187">
        <v>0</v>
      </c>
      <c r="M122" s="189">
        <v>0</v>
      </c>
      <c r="N122" s="189">
        <f t="shared" si="16"/>
        <v>0</v>
      </c>
    </row>
    <row r="123" spans="2:14" s="59" customFormat="1" x14ac:dyDescent="0.25">
      <c r="B123" s="81"/>
      <c r="C123" s="81">
        <v>45</v>
      </c>
      <c r="D123" s="60"/>
      <c r="E123" s="8"/>
      <c r="F123" s="132" t="s">
        <v>149</v>
      </c>
      <c r="G123" s="189">
        <f>SUM(G124)</f>
        <v>0</v>
      </c>
      <c r="H123" s="145">
        <f t="shared" ref="H123:H124" si="17">SUM(H124)</f>
        <v>80821.600000000006</v>
      </c>
      <c r="I123" s="172"/>
      <c r="J123" s="189">
        <f t="shared" ref="J123:L124" si="18">SUM(J124)</f>
        <v>0</v>
      </c>
      <c r="K123" s="189">
        <f t="shared" si="18"/>
        <v>0</v>
      </c>
      <c r="L123" s="189">
        <f t="shared" si="18"/>
        <v>0</v>
      </c>
      <c r="M123" s="189">
        <v>0</v>
      </c>
      <c r="N123" s="189">
        <v>0</v>
      </c>
    </row>
    <row r="124" spans="2:14" x14ac:dyDescent="0.25">
      <c r="B124" s="127"/>
      <c r="C124" s="20"/>
      <c r="D124" s="20">
        <v>451</v>
      </c>
      <c r="E124" s="20"/>
      <c r="F124" s="129" t="s">
        <v>149</v>
      </c>
      <c r="G124" s="187">
        <f>SUM(G125)</f>
        <v>0</v>
      </c>
      <c r="H124" s="80">
        <f t="shared" si="17"/>
        <v>80821.600000000006</v>
      </c>
      <c r="I124" s="173"/>
      <c r="J124" s="187">
        <f t="shared" si="18"/>
        <v>0</v>
      </c>
      <c r="K124" s="187">
        <f t="shared" si="18"/>
        <v>0</v>
      </c>
      <c r="L124" s="187">
        <f t="shared" si="18"/>
        <v>0</v>
      </c>
      <c r="M124" s="189">
        <v>0</v>
      </c>
      <c r="N124" s="189">
        <v>0</v>
      </c>
    </row>
    <row r="125" spans="2:14" x14ac:dyDescent="0.25">
      <c r="B125" s="127"/>
      <c r="C125" s="20"/>
      <c r="D125" s="20"/>
      <c r="E125" s="20">
        <v>4511</v>
      </c>
      <c r="F125" s="129" t="s">
        <v>150</v>
      </c>
      <c r="G125" s="187">
        <v>0</v>
      </c>
      <c r="H125" s="80">
        <v>80821.600000000006</v>
      </c>
      <c r="I125" s="173"/>
      <c r="J125" s="187">
        <v>0</v>
      </c>
      <c r="K125" s="187">
        <v>0</v>
      </c>
      <c r="L125" s="187">
        <v>0</v>
      </c>
      <c r="M125" s="189">
        <v>0</v>
      </c>
      <c r="N125" s="189">
        <v>0</v>
      </c>
    </row>
    <row r="126" spans="2:14" x14ac:dyDescent="0.25">
      <c r="G126" s="31"/>
      <c r="H126" s="31"/>
      <c r="I126" s="31"/>
      <c r="J126" s="31"/>
      <c r="K126" s="31"/>
      <c r="L126" s="31"/>
      <c r="M126" s="352"/>
      <c r="N126" s="166"/>
    </row>
    <row r="127" spans="2:14" x14ac:dyDescent="0.25">
      <c r="B127" s="164"/>
      <c r="C127" s="164">
        <v>92</v>
      </c>
      <c r="D127" s="165"/>
      <c r="E127" s="165"/>
      <c r="F127" s="132" t="s">
        <v>201</v>
      </c>
      <c r="G127" s="189">
        <f t="shared" ref="G127:L128" si="19">SUM(G128)</f>
        <v>0</v>
      </c>
      <c r="H127" s="166">
        <f t="shared" si="19"/>
        <v>-6100.0000000002328</v>
      </c>
      <c r="I127" s="172"/>
      <c r="J127" s="189">
        <f>SUM(J128)</f>
        <v>0</v>
      </c>
      <c r="K127" s="189"/>
      <c r="L127" s="189">
        <f t="shared" si="19"/>
        <v>0</v>
      </c>
      <c r="M127" s="189">
        <v>0</v>
      </c>
      <c r="N127" s="189">
        <v>0</v>
      </c>
    </row>
    <row r="128" spans="2:14" x14ac:dyDescent="0.25">
      <c r="B128" s="167"/>
      <c r="C128" s="168"/>
      <c r="D128" s="167">
        <v>922</v>
      </c>
      <c r="E128" s="168"/>
      <c r="F128" s="131" t="s">
        <v>202</v>
      </c>
      <c r="G128" s="187">
        <f t="shared" si="19"/>
        <v>0</v>
      </c>
      <c r="H128" s="169">
        <f t="shared" si="19"/>
        <v>-6100.0000000002328</v>
      </c>
      <c r="I128" s="173"/>
      <c r="J128" s="187">
        <f>SUM(J129)</f>
        <v>0</v>
      </c>
      <c r="K128" s="187"/>
      <c r="L128" s="187">
        <f t="shared" si="19"/>
        <v>0</v>
      </c>
      <c r="M128" s="189">
        <v>0</v>
      </c>
      <c r="N128" s="189">
        <v>0</v>
      </c>
    </row>
    <row r="129" spans="2:14" x14ac:dyDescent="0.25">
      <c r="B129" s="167"/>
      <c r="C129" s="168"/>
      <c r="D129" s="168"/>
      <c r="E129" s="168">
        <v>9222</v>
      </c>
      <c r="F129" s="131" t="s">
        <v>205</v>
      </c>
      <c r="G129" s="187">
        <v>0</v>
      </c>
      <c r="H129" s="169">
        <f>SUM(SAŽETAK!H15)</f>
        <v>-6100.0000000002328</v>
      </c>
      <c r="I129" s="173"/>
      <c r="J129" s="187">
        <v>0</v>
      </c>
      <c r="K129" s="187"/>
      <c r="L129" s="187">
        <v>0</v>
      </c>
      <c r="M129" s="189">
        <v>0</v>
      </c>
      <c r="N129" s="189">
        <v>0</v>
      </c>
    </row>
    <row r="130" spans="2:14" x14ac:dyDescent="0.25">
      <c r="B130" s="167"/>
      <c r="C130" s="168"/>
      <c r="D130" s="168" t="s">
        <v>206</v>
      </c>
      <c r="E130" s="168"/>
      <c r="F130" s="131"/>
      <c r="G130" s="187">
        <f>SUM(G127+G49)</f>
        <v>606060.6399999999</v>
      </c>
      <c r="H130" s="169">
        <f>SUM(H127+H49)</f>
        <v>1147638.2599999998</v>
      </c>
      <c r="I130" s="173"/>
      <c r="J130" s="187">
        <f>SUM(J49+J127)</f>
        <v>1256417.1500000001</v>
      </c>
      <c r="K130" s="187">
        <f>SUM(K49)</f>
        <v>1273103.19</v>
      </c>
      <c r="L130" s="187">
        <f>SUM(L127+L49)</f>
        <v>805965.32</v>
      </c>
      <c r="M130" s="189">
        <f>SUM(L130/G130)*100</f>
        <v>132.98427035288088</v>
      </c>
      <c r="N130" s="189">
        <f t="shared" ref="N130" si="20">SUM(L130/K130)*100</f>
        <v>63.307147946114249</v>
      </c>
    </row>
  </sheetData>
  <mergeCells count="7">
    <mergeCell ref="B4:N4"/>
    <mergeCell ref="B2:N2"/>
    <mergeCell ref="B47:F47"/>
    <mergeCell ref="B48:F48"/>
    <mergeCell ref="B8:F8"/>
    <mergeCell ref="B9:F9"/>
    <mergeCell ref="B6:N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7"/>
  <sheetViews>
    <sheetView workbookViewId="0">
      <selection activeCell="D7" sqref="D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2"/>
      <c r="G1" s="2"/>
      <c r="H1" s="2"/>
    </row>
    <row r="2" spans="2:8" ht="15.75" customHeight="1" x14ac:dyDescent="0.25">
      <c r="B2" s="444" t="s">
        <v>38</v>
      </c>
      <c r="C2" s="444"/>
      <c r="D2" s="444"/>
      <c r="E2" s="444"/>
      <c r="F2" s="444"/>
      <c r="G2" s="444"/>
      <c r="H2" s="444"/>
    </row>
    <row r="3" spans="2:8" ht="18" x14ac:dyDescent="0.25">
      <c r="B3" s="33"/>
      <c r="C3" s="33"/>
      <c r="D3" s="33"/>
      <c r="E3" s="33"/>
      <c r="F3" s="34"/>
      <c r="G3" s="34"/>
      <c r="H3" s="34"/>
    </row>
    <row r="4" spans="2:8" ht="31.5" customHeight="1" x14ac:dyDescent="0.25">
      <c r="B4" s="27" t="s">
        <v>6</v>
      </c>
      <c r="C4" s="27" t="s">
        <v>153</v>
      </c>
      <c r="D4" s="27" t="s">
        <v>72</v>
      </c>
      <c r="E4" s="27" t="s">
        <v>73</v>
      </c>
      <c r="F4" s="27" t="s">
        <v>74</v>
      </c>
      <c r="G4" s="27" t="s">
        <v>18</v>
      </c>
      <c r="H4" s="27" t="s">
        <v>49</v>
      </c>
    </row>
    <row r="5" spans="2:8" s="19" customFormat="1" ht="11.25" x14ac:dyDescent="0.2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20</v>
      </c>
      <c r="H5" s="28" t="s">
        <v>21</v>
      </c>
    </row>
    <row r="6" spans="2:8" ht="28.5" customHeight="1" x14ac:dyDescent="0.25">
      <c r="B6" s="138" t="s">
        <v>37</v>
      </c>
      <c r="C6" s="139">
        <f>SUM(C7+C12+C15+C18+C22+C25)</f>
        <v>1170115.4000000001</v>
      </c>
      <c r="D6" s="140"/>
      <c r="E6" s="141"/>
      <c r="F6" s="142"/>
      <c r="G6" s="142"/>
      <c r="H6" s="142"/>
    </row>
    <row r="7" spans="2:8" ht="28.5" x14ac:dyDescent="0.25">
      <c r="B7" s="133" t="s">
        <v>154</v>
      </c>
      <c r="C7" s="49">
        <f>SUM(C8:C10)</f>
        <v>762727.39</v>
      </c>
      <c r="D7" s="61"/>
      <c r="E7" s="61"/>
      <c r="F7" s="60"/>
      <c r="G7" s="60"/>
      <c r="H7" s="60"/>
    </row>
    <row r="8" spans="2:8" ht="25.5" x14ac:dyDescent="0.25">
      <c r="B8" s="24" t="s">
        <v>161</v>
      </c>
      <c r="C8" s="46">
        <v>2962.22</v>
      </c>
      <c r="D8" s="3"/>
      <c r="E8" s="3"/>
      <c r="F8" s="20"/>
      <c r="G8" s="20"/>
      <c r="H8" s="20"/>
    </row>
    <row r="9" spans="2:8" ht="25.5" x14ac:dyDescent="0.25">
      <c r="B9" s="136" t="s">
        <v>162</v>
      </c>
      <c r="C9" s="46">
        <v>757508.87</v>
      </c>
      <c r="D9" s="3"/>
      <c r="E9" s="3"/>
      <c r="F9" s="20"/>
      <c r="G9" s="20"/>
      <c r="H9" s="20"/>
    </row>
    <row r="10" spans="2:8" ht="25.5" x14ac:dyDescent="0.25">
      <c r="B10" s="137" t="s">
        <v>163</v>
      </c>
      <c r="C10" s="46">
        <v>2256.3000000000002</v>
      </c>
      <c r="D10" s="3"/>
      <c r="E10" s="3"/>
      <c r="F10" s="20"/>
      <c r="G10" s="20"/>
      <c r="H10" s="20"/>
    </row>
    <row r="11" spans="2:8" x14ac:dyDescent="0.25">
      <c r="B11" s="137"/>
      <c r="C11" s="46"/>
      <c r="D11" s="3"/>
      <c r="E11" s="3"/>
      <c r="F11" s="20"/>
      <c r="G11" s="20"/>
      <c r="H11" s="20"/>
    </row>
    <row r="12" spans="2:8" x14ac:dyDescent="0.25">
      <c r="B12" s="133" t="s">
        <v>164</v>
      </c>
      <c r="C12" s="49">
        <f>SUM(C13)</f>
        <v>1.54</v>
      </c>
      <c r="D12" s="61"/>
      <c r="E12" s="61"/>
      <c r="F12" s="60"/>
      <c r="G12" s="60"/>
      <c r="H12" s="60"/>
    </row>
    <row r="13" spans="2:8" x14ac:dyDescent="0.25">
      <c r="B13" s="137" t="s">
        <v>158</v>
      </c>
      <c r="C13" s="46">
        <v>1.54</v>
      </c>
      <c r="D13" s="3"/>
      <c r="E13" s="3"/>
      <c r="F13" s="20"/>
      <c r="G13" s="20"/>
      <c r="H13" s="20"/>
    </row>
    <row r="14" spans="2:8" x14ac:dyDescent="0.25">
      <c r="B14" s="137"/>
      <c r="C14" s="46"/>
      <c r="D14" s="3"/>
      <c r="E14" s="3"/>
      <c r="F14" s="20"/>
      <c r="G14" s="20"/>
      <c r="H14" s="20"/>
    </row>
    <row r="15" spans="2:8" ht="42.75" x14ac:dyDescent="0.25">
      <c r="B15" s="133" t="s">
        <v>155</v>
      </c>
      <c r="C15" s="49">
        <f>SUM(C16)</f>
        <v>4330</v>
      </c>
      <c r="D15" s="3"/>
      <c r="E15" s="3"/>
      <c r="F15" s="20"/>
      <c r="G15" s="20"/>
      <c r="H15" s="20"/>
    </row>
    <row r="16" spans="2:8" x14ac:dyDescent="0.25">
      <c r="B16" s="23" t="s">
        <v>156</v>
      </c>
      <c r="C16" s="46">
        <v>4330</v>
      </c>
      <c r="D16" s="3"/>
      <c r="E16" s="3"/>
      <c r="F16" s="20"/>
      <c r="G16" s="20"/>
      <c r="H16" s="20"/>
    </row>
    <row r="17" spans="2:8" x14ac:dyDescent="0.25">
      <c r="B17" s="23"/>
      <c r="C17" s="46"/>
      <c r="D17" s="3"/>
      <c r="E17" s="3"/>
      <c r="F17" s="20"/>
      <c r="G17" s="20"/>
      <c r="H17" s="20"/>
    </row>
    <row r="18" spans="2:8" ht="42.75" x14ac:dyDescent="0.25">
      <c r="B18" s="133" t="s">
        <v>157</v>
      </c>
      <c r="C18" s="49">
        <f>SUM(C19:C20)</f>
        <v>249656.65</v>
      </c>
      <c r="D18" s="61"/>
      <c r="E18" s="61"/>
      <c r="F18" s="60"/>
      <c r="G18" s="60"/>
      <c r="H18" s="60"/>
    </row>
    <row r="19" spans="2:8" x14ac:dyDescent="0.25">
      <c r="B19" s="23" t="s">
        <v>158</v>
      </c>
      <c r="C19" s="46">
        <v>5180.7700000000004</v>
      </c>
      <c r="D19" s="3"/>
      <c r="E19" s="3"/>
      <c r="F19" s="20"/>
      <c r="G19" s="20"/>
      <c r="H19" s="20"/>
    </row>
    <row r="20" spans="2:8" x14ac:dyDescent="0.25">
      <c r="B20" s="23" t="s">
        <v>159</v>
      </c>
      <c r="C20" s="46">
        <v>244475.88</v>
      </c>
      <c r="D20" s="3"/>
      <c r="E20" s="3"/>
      <c r="F20" s="20"/>
      <c r="G20" s="20"/>
      <c r="H20" s="20"/>
    </row>
    <row r="21" spans="2:8" x14ac:dyDescent="0.25">
      <c r="B21" s="23"/>
      <c r="C21" s="46"/>
      <c r="D21" s="3"/>
      <c r="E21" s="3"/>
      <c r="F21" s="20"/>
      <c r="G21" s="20"/>
      <c r="H21" s="20"/>
    </row>
    <row r="22" spans="2:8" x14ac:dyDescent="0.25">
      <c r="B22" s="133" t="s">
        <v>165</v>
      </c>
      <c r="C22" s="49">
        <f>SUM(C23)</f>
        <v>152953.78</v>
      </c>
      <c r="D22" s="61"/>
      <c r="E22" s="61"/>
      <c r="F22" s="60"/>
      <c r="G22" s="60"/>
      <c r="H22" s="60"/>
    </row>
    <row r="23" spans="2:8" x14ac:dyDescent="0.25">
      <c r="B23" s="23" t="s">
        <v>166</v>
      </c>
      <c r="C23" s="46">
        <v>152953.78</v>
      </c>
      <c r="D23" s="3"/>
      <c r="E23" s="3"/>
      <c r="F23" s="20"/>
      <c r="G23" s="20"/>
      <c r="H23" s="20"/>
    </row>
    <row r="24" spans="2:8" x14ac:dyDescent="0.25">
      <c r="B24" s="23"/>
      <c r="C24" s="46"/>
      <c r="D24" s="3"/>
      <c r="E24" s="3"/>
      <c r="F24" s="20"/>
      <c r="G24" s="20"/>
      <c r="H24" s="20"/>
    </row>
    <row r="25" spans="2:8" x14ac:dyDescent="0.25">
      <c r="B25" s="135" t="s">
        <v>160</v>
      </c>
      <c r="C25" s="49">
        <f>SUM(C26)</f>
        <v>446.04</v>
      </c>
      <c r="D25" s="61"/>
      <c r="E25" s="61"/>
      <c r="F25" s="60"/>
      <c r="G25" s="60"/>
      <c r="H25" s="60"/>
    </row>
    <row r="26" spans="2:8" x14ac:dyDescent="0.25">
      <c r="B26" s="23" t="s">
        <v>158</v>
      </c>
      <c r="C26" s="46">
        <v>446.04</v>
      </c>
      <c r="D26" s="3"/>
      <c r="E26" s="3"/>
      <c r="F26" s="20"/>
      <c r="G26" s="20"/>
      <c r="H26" s="20"/>
    </row>
    <row r="27" spans="2:8" x14ac:dyDescent="0.25">
      <c r="B27" s="22"/>
      <c r="C27" s="46"/>
      <c r="D27" s="3"/>
      <c r="E27" s="4"/>
      <c r="F27" s="20"/>
      <c r="G27" s="20"/>
      <c r="H27" s="20"/>
    </row>
    <row r="28" spans="2:8" s="59" customFormat="1" ht="30" customHeight="1" x14ac:dyDescent="0.25">
      <c r="B28" s="138" t="s">
        <v>36</v>
      </c>
      <c r="C28" s="139">
        <f>SUM(C29+C53)</f>
        <v>1180083.55</v>
      </c>
      <c r="D28" s="140"/>
      <c r="E28" s="141"/>
      <c r="F28" s="142"/>
      <c r="G28" s="142"/>
      <c r="H28" s="142"/>
    </row>
    <row r="29" spans="2:8" s="59" customFormat="1" ht="30" customHeight="1" x14ac:dyDescent="0.25">
      <c r="B29" s="138" t="s">
        <v>180</v>
      </c>
      <c r="C29" s="139">
        <f>SUM(C30+C34+C42+C46+C49)</f>
        <v>911473.62</v>
      </c>
      <c r="D29" s="140"/>
      <c r="E29" s="141"/>
      <c r="F29" s="142"/>
      <c r="G29" s="142"/>
      <c r="H29" s="142"/>
    </row>
    <row r="30" spans="2:8" s="59" customFormat="1" ht="15.75" customHeight="1" x14ac:dyDescent="0.25">
      <c r="B30" s="149" t="s">
        <v>185</v>
      </c>
      <c r="C30" s="49">
        <f>SUM(C31:C32)</f>
        <v>745237.38</v>
      </c>
      <c r="D30" s="61"/>
      <c r="E30" s="61"/>
      <c r="F30" s="60"/>
      <c r="G30" s="60"/>
      <c r="H30" s="60"/>
    </row>
    <row r="31" spans="2:8" ht="25.5" x14ac:dyDescent="0.25">
      <c r="B31" s="136" t="s">
        <v>162</v>
      </c>
      <c r="C31" s="46">
        <v>745157.75</v>
      </c>
      <c r="D31" s="3"/>
      <c r="E31" s="3"/>
      <c r="F31" s="20"/>
      <c r="G31" s="20"/>
      <c r="H31" s="20"/>
    </row>
    <row r="32" spans="2:8" ht="25.5" x14ac:dyDescent="0.25">
      <c r="B32" s="24" t="s">
        <v>161</v>
      </c>
      <c r="C32" s="46">
        <v>79.63</v>
      </c>
      <c r="D32" s="3"/>
      <c r="E32" s="3"/>
      <c r="F32" s="20"/>
      <c r="G32" s="20"/>
      <c r="H32" s="20"/>
    </row>
    <row r="33" spans="2:8" x14ac:dyDescent="0.25">
      <c r="B33" s="23"/>
      <c r="C33" s="46"/>
      <c r="D33" s="3"/>
      <c r="E33" s="3"/>
      <c r="F33" s="20"/>
      <c r="G33" s="20"/>
      <c r="H33" s="20"/>
    </row>
    <row r="34" spans="2:8" s="59" customFormat="1" x14ac:dyDescent="0.25">
      <c r="B34" s="149" t="s">
        <v>186</v>
      </c>
      <c r="C34" s="49">
        <f>SUM(C35:C40)</f>
        <v>164042.53</v>
      </c>
      <c r="D34" s="61"/>
      <c r="E34" s="120"/>
      <c r="F34" s="60"/>
      <c r="G34" s="60"/>
      <c r="H34" s="60"/>
    </row>
    <row r="35" spans="2:8" x14ac:dyDescent="0.25">
      <c r="B35" s="23" t="s">
        <v>166</v>
      </c>
      <c r="C35" s="46">
        <v>5263.96</v>
      </c>
      <c r="D35" s="3"/>
      <c r="E35" s="4"/>
      <c r="F35" s="20"/>
      <c r="G35" s="20"/>
      <c r="H35" s="20"/>
    </row>
    <row r="36" spans="2:8" x14ac:dyDescent="0.25">
      <c r="B36" s="23" t="s">
        <v>158</v>
      </c>
      <c r="C36" s="46">
        <v>23355.83</v>
      </c>
      <c r="D36" s="3"/>
      <c r="E36" s="4"/>
      <c r="F36" s="20"/>
      <c r="G36" s="20"/>
      <c r="H36" s="20"/>
    </row>
    <row r="37" spans="2:8" x14ac:dyDescent="0.25">
      <c r="B37" s="22" t="s">
        <v>176</v>
      </c>
      <c r="C37" s="46">
        <v>129338.49</v>
      </c>
      <c r="D37" s="3"/>
      <c r="E37" s="4"/>
      <c r="F37" s="20"/>
      <c r="G37" s="20"/>
      <c r="H37" s="20"/>
    </row>
    <row r="38" spans="2:8" ht="25.5" x14ac:dyDescent="0.25">
      <c r="B38" s="136" t="s">
        <v>162</v>
      </c>
      <c r="C38" s="46">
        <v>4982.29</v>
      </c>
      <c r="D38" s="3"/>
      <c r="E38" s="4"/>
      <c r="F38" s="20"/>
      <c r="G38" s="20"/>
      <c r="H38" s="20"/>
    </row>
    <row r="39" spans="2:8" ht="25.5" x14ac:dyDescent="0.25">
      <c r="B39" s="24" t="s">
        <v>161</v>
      </c>
      <c r="C39" s="46">
        <v>335.5</v>
      </c>
      <c r="D39" s="3"/>
      <c r="E39" s="4"/>
      <c r="F39" s="20"/>
      <c r="G39" s="20"/>
      <c r="H39" s="20"/>
    </row>
    <row r="40" spans="2:8" ht="25.5" x14ac:dyDescent="0.25">
      <c r="B40" s="137" t="s">
        <v>163</v>
      </c>
      <c r="C40" s="46">
        <v>766.46</v>
      </c>
      <c r="D40" s="3"/>
      <c r="E40" s="4"/>
      <c r="F40" s="20"/>
      <c r="G40" s="20"/>
      <c r="H40" s="20"/>
    </row>
    <row r="41" spans="2:8" x14ac:dyDescent="0.25">
      <c r="B41" s="137"/>
      <c r="C41" s="46"/>
      <c r="D41" s="3"/>
      <c r="E41" s="4"/>
      <c r="F41" s="20"/>
      <c r="G41" s="20"/>
      <c r="H41" s="20"/>
    </row>
    <row r="42" spans="2:8" s="59" customFormat="1" x14ac:dyDescent="0.25">
      <c r="B42" s="150" t="s">
        <v>177</v>
      </c>
      <c r="C42" s="49">
        <f>SUM(C43:C44)</f>
        <v>1367.6</v>
      </c>
      <c r="D42" s="61"/>
      <c r="E42" s="120"/>
      <c r="F42" s="60"/>
      <c r="G42" s="60"/>
      <c r="H42" s="60"/>
    </row>
    <row r="43" spans="2:8" x14ac:dyDescent="0.25">
      <c r="B43" s="22" t="s">
        <v>176</v>
      </c>
      <c r="C43" s="46">
        <v>663.61</v>
      </c>
      <c r="D43" s="3"/>
      <c r="E43" s="4"/>
      <c r="F43" s="20"/>
      <c r="G43" s="20"/>
      <c r="H43" s="20"/>
    </row>
    <row r="44" spans="2:8" ht="25.5" x14ac:dyDescent="0.25">
      <c r="B44" s="136" t="s">
        <v>162</v>
      </c>
      <c r="C44" s="46">
        <v>703.99</v>
      </c>
      <c r="D44" s="3"/>
      <c r="E44" s="4"/>
      <c r="F44" s="20"/>
      <c r="G44" s="20"/>
      <c r="H44" s="20"/>
    </row>
    <row r="45" spans="2:8" x14ac:dyDescent="0.25">
      <c r="B45" s="137"/>
      <c r="C45" s="46"/>
      <c r="D45" s="3"/>
      <c r="E45" s="4"/>
      <c r="F45" s="20"/>
      <c r="G45" s="20"/>
      <c r="H45" s="20"/>
    </row>
    <row r="46" spans="2:8" s="59" customFormat="1" ht="28.5" x14ac:dyDescent="0.25">
      <c r="B46" s="150" t="s">
        <v>178</v>
      </c>
      <c r="C46" s="49">
        <v>0</v>
      </c>
      <c r="D46" s="61"/>
      <c r="E46" s="120"/>
      <c r="F46" s="60"/>
      <c r="G46" s="60"/>
      <c r="H46" s="60"/>
    </row>
    <row r="47" spans="2:8" x14ac:dyDescent="0.25">
      <c r="B47" s="23" t="s">
        <v>166</v>
      </c>
      <c r="C47" s="46">
        <v>0</v>
      </c>
      <c r="D47" s="3"/>
      <c r="E47" s="4"/>
      <c r="F47" s="20"/>
      <c r="G47" s="20"/>
      <c r="H47" s="20"/>
    </row>
    <row r="48" spans="2:8" x14ac:dyDescent="0.25">
      <c r="B48" s="23"/>
      <c r="C48" s="46"/>
      <c r="D48" s="3"/>
      <c r="E48" s="4"/>
      <c r="F48" s="20"/>
      <c r="G48" s="20"/>
      <c r="H48" s="20"/>
    </row>
    <row r="49" spans="2:8" s="59" customFormat="1" x14ac:dyDescent="0.25">
      <c r="B49" s="151" t="s">
        <v>179</v>
      </c>
      <c r="C49" s="49">
        <f>SUM(C50)</f>
        <v>826.11</v>
      </c>
      <c r="D49" s="61"/>
      <c r="E49" s="120"/>
      <c r="F49" s="60"/>
      <c r="G49" s="60"/>
      <c r="H49" s="60"/>
    </row>
    <row r="50" spans="2:8" ht="25.5" x14ac:dyDescent="0.25">
      <c r="B50" s="136" t="s">
        <v>162</v>
      </c>
      <c r="C50" s="46">
        <v>826.11</v>
      </c>
      <c r="D50" s="3"/>
      <c r="E50" s="4"/>
      <c r="F50" s="20"/>
      <c r="G50" s="20"/>
      <c r="H50" s="20"/>
    </row>
    <row r="51" spans="2:8" x14ac:dyDescent="0.25">
      <c r="B51" s="23"/>
      <c r="C51" s="46"/>
      <c r="D51" s="3"/>
      <c r="E51" s="4"/>
      <c r="F51" s="20"/>
      <c r="G51" s="20"/>
      <c r="H51" s="20"/>
    </row>
    <row r="52" spans="2:8" x14ac:dyDescent="0.25">
      <c r="B52" s="23"/>
      <c r="C52" s="46"/>
      <c r="D52" s="3"/>
      <c r="E52" s="4"/>
      <c r="F52" s="20"/>
      <c r="G52" s="20"/>
      <c r="H52" s="20"/>
    </row>
    <row r="53" spans="2:8" s="59" customFormat="1" x14ac:dyDescent="0.25">
      <c r="B53" s="152" t="s">
        <v>181</v>
      </c>
      <c r="C53" s="49">
        <f>SUM(C54+C57+C64)</f>
        <v>268609.93</v>
      </c>
      <c r="D53" s="61"/>
      <c r="E53" s="120"/>
      <c r="F53" s="60"/>
      <c r="G53" s="60"/>
      <c r="H53" s="60"/>
    </row>
    <row r="54" spans="2:8" s="59" customFormat="1" x14ac:dyDescent="0.25">
      <c r="B54" s="151" t="s">
        <v>182</v>
      </c>
      <c r="C54" s="49">
        <f>SUM(C55)</f>
        <v>20899.560000000001</v>
      </c>
      <c r="D54" s="61"/>
      <c r="E54" s="120"/>
      <c r="F54" s="60"/>
      <c r="G54" s="60"/>
      <c r="H54" s="60"/>
    </row>
    <row r="55" spans="2:8" x14ac:dyDescent="0.25">
      <c r="B55" s="153" t="s">
        <v>176</v>
      </c>
      <c r="C55" s="46">
        <v>20899.560000000001</v>
      </c>
      <c r="D55" s="3"/>
      <c r="E55" s="4"/>
      <c r="F55" s="20"/>
      <c r="G55" s="20"/>
      <c r="H55" s="20"/>
    </row>
    <row r="56" spans="2:8" x14ac:dyDescent="0.25">
      <c r="B56" s="148"/>
      <c r="C56" s="46"/>
      <c r="D56" s="3"/>
      <c r="E56" s="4"/>
      <c r="F56" s="20"/>
      <c r="G56" s="20"/>
      <c r="H56" s="20"/>
    </row>
    <row r="57" spans="2:8" s="59" customFormat="1" x14ac:dyDescent="0.25">
      <c r="B57" s="151" t="s">
        <v>183</v>
      </c>
      <c r="C57" s="49">
        <f>SUM(C58:C62)</f>
        <v>18260.919999999998</v>
      </c>
      <c r="D57" s="61"/>
      <c r="E57" s="120"/>
      <c r="F57" s="60"/>
      <c r="G57" s="60"/>
      <c r="H57" s="60"/>
    </row>
    <row r="58" spans="2:8" x14ac:dyDescent="0.25">
      <c r="B58" s="154" t="s">
        <v>166</v>
      </c>
      <c r="C58" s="46">
        <v>1162.47</v>
      </c>
      <c r="D58" s="3"/>
      <c r="E58" s="4"/>
      <c r="F58" s="20"/>
      <c r="G58" s="20"/>
      <c r="H58" s="20"/>
    </row>
    <row r="59" spans="2:8" x14ac:dyDescent="0.25">
      <c r="B59" s="154" t="s">
        <v>158</v>
      </c>
      <c r="C59" s="46">
        <v>0</v>
      </c>
      <c r="D59" s="3"/>
      <c r="E59" s="4"/>
      <c r="F59" s="20"/>
      <c r="G59" s="20"/>
      <c r="H59" s="20"/>
    </row>
    <row r="60" spans="2:8" x14ac:dyDescent="0.25">
      <c r="B60" s="155" t="s">
        <v>176</v>
      </c>
      <c r="C60" s="46">
        <v>6322.28</v>
      </c>
      <c r="D60" s="3"/>
      <c r="E60" s="4"/>
      <c r="F60" s="20"/>
      <c r="G60" s="20"/>
      <c r="H60" s="20"/>
    </row>
    <row r="61" spans="2:8" ht="25.5" x14ac:dyDescent="0.25">
      <c r="B61" s="156" t="s">
        <v>161</v>
      </c>
      <c r="C61" s="46">
        <v>248.99</v>
      </c>
      <c r="D61" s="3"/>
      <c r="E61" s="4"/>
      <c r="F61" s="20"/>
      <c r="G61" s="20"/>
      <c r="H61" s="20"/>
    </row>
    <row r="62" spans="2:8" x14ac:dyDescent="0.25">
      <c r="B62" s="154" t="s">
        <v>159</v>
      </c>
      <c r="C62" s="46">
        <v>10527.18</v>
      </c>
      <c r="D62" s="3"/>
      <c r="E62" s="4"/>
      <c r="F62" s="20"/>
      <c r="G62" s="20"/>
      <c r="H62" s="20"/>
    </row>
    <row r="63" spans="2:8" x14ac:dyDescent="0.25">
      <c r="B63" s="22"/>
      <c r="C63" s="46"/>
      <c r="D63" s="3"/>
      <c r="E63" s="4"/>
      <c r="F63" s="20"/>
      <c r="G63" s="20"/>
      <c r="H63" s="20"/>
    </row>
    <row r="64" spans="2:8" s="59" customFormat="1" ht="28.5" customHeight="1" x14ac:dyDescent="0.25">
      <c r="B64" s="157" t="s">
        <v>184</v>
      </c>
      <c r="C64" s="49">
        <f>SUM(C65)</f>
        <v>229449.45</v>
      </c>
      <c r="D64" s="61"/>
      <c r="E64" s="120"/>
      <c r="F64" s="60"/>
      <c r="G64" s="60"/>
      <c r="H64" s="60"/>
    </row>
    <row r="65" spans="2:8" x14ac:dyDescent="0.25">
      <c r="B65" s="23" t="s">
        <v>159</v>
      </c>
      <c r="C65" s="46">
        <v>229449.45</v>
      </c>
      <c r="D65" s="3"/>
      <c r="E65" s="4"/>
      <c r="F65" s="20"/>
      <c r="G65" s="20"/>
      <c r="H65" s="20"/>
    </row>
    <row r="66" spans="2:8" x14ac:dyDescent="0.25">
      <c r="B66" s="23"/>
      <c r="C66" s="46"/>
      <c r="D66" s="3"/>
      <c r="E66" s="4"/>
      <c r="F66" s="20"/>
      <c r="G66" s="20"/>
      <c r="H66" s="20"/>
    </row>
    <row r="67" spans="2:8" x14ac:dyDescent="0.25">
      <c r="C67" s="13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701A-F7B5-402C-A659-D2509715BAD8}">
  <sheetPr>
    <pageSetUpPr fitToPage="1"/>
  </sheetPr>
  <dimension ref="B1:J49"/>
  <sheetViews>
    <sheetView topLeftCell="A37" workbookViewId="0">
      <selection activeCell="J20" sqref="J20"/>
    </sheetView>
  </sheetViews>
  <sheetFormatPr defaultRowHeight="15" x14ac:dyDescent="0.25"/>
  <cols>
    <col min="2" max="2" width="37.7109375" customWidth="1"/>
    <col min="3" max="3" width="25.28515625" customWidth="1"/>
    <col min="4" max="5" width="25.28515625" hidden="1" customWidth="1"/>
    <col min="6" max="8" width="25.28515625" customWidth="1"/>
    <col min="9" max="10" width="15.7109375" customWidth="1"/>
  </cols>
  <sheetData>
    <row r="1" spans="2:10" ht="18" x14ac:dyDescent="0.25">
      <c r="B1" s="14"/>
      <c r="C1" s="14"/>
      <c r="D1" s="14"/>
      <c r="E1" s="14"/>
      <c r="F1" s="14"/>
      <c r="G1" s="14"/>
      <c r="H1" s="2"/>
      <c r="I1" s="2"/>
      <c r="J1" s="2"/>
    </row>
    <row r="2" spans="2:10" ht="15.75" customHeight="1" x14ac:dyDescent="0.25">
      <c r="B2" s="444" t="s">
        <v>38</v>
      </c>
      <c r="C2" s="444"/>
      <c r="D2" s="444"/>
      <c r="E2" s="444"/>
      <c r="F2" s="444"/>
      <c r="G2" s="444"/>
      <c r="H2" s="444"/>
      <c r="I2" s="444"/>
      <c r="J2" s="444"/>
    </row>
    <row r="3" spans="2:10" ht="18" x14ac:dyDescent="0.25">
      <c r="B3" s="33"/>
      <c r="C3" s="33"/>
      <c r="D3" s="33"/>
      <c r="E3" s="33"/>
      <c r="F3" s="33"/>
      <c r="G3" s="33"/>
      <c r="H3" s="34"/>
      <c r="I3" s="34"/>
      <c r="J3" s="34"/>
    </row>
    <row r="4" spans="2:10" ht="25.5" x14ac:dyDescent="0.25">
      <c r="B4" s="27" t="s">
        <v>6</v>
      </c>
      <c r="C4" s="27" t="s">
        <v>330</v>
      </c>
      <c r="D4" s="27" t="s">
        <v>72</v>
      </c>
      <c r="E4" s="174" t="s">
        <v>328</v>
      </c>
      <c r="F4" s="27" t="s">
        <v>335</v>
      </c>
      <c r="G4" s="27" t="s">
        <v>336</v>
      </c>
      <c r="H4" s="27" t="s">
        <v>339</v>
      </c>
      <c r="I4" s="27" t="s">
        <v>18</v>
      </c>
      <c r="J4" s="27" t="s">
        <v>49</v>
      </c>
    </row>
    <row r="5" spans="2:10" s="19" customFormat="1" ht="11.25" x14ac:dyDescent="0.2">
      <c r="B5" s="28">
        <v>1</v>
      </c>
      <c r="C5" s="28">
        <v>2</v>
      </c>
      <c r="D5" s="28">
        <v>3</v>
      </c>
      <c r="E5" s="175">
        <v>4</v>
      </c>
      <c r="F5" s="28">
        <v>3</v>
      </c>
      <c r="G5" s="28">
        <v>4</v>
      </c>
      <c r="H5" s="28">
        <v>5</v>
      </c>
      <c r="I5" s="28" t="s">
        <v>20</v>
      </c>
      <c r="J5" s="28" t="s">
        <v>21</v>
      </c>
    </row>
    <row r="6" spans="2:10" s="59" customFormat="1" x14ac:dyDescent="0.25">
      <c r="B6" s="5" t="s">
        <v>37</v>
      </c>
      <c r="C6" s="189">
        <f>SUM(C7+C10+C13+C16+C19+C22)</f>
        <v>597211.91</v>
      </c>
      <c r="D6" s="49">
        <f>SUM(D7+D10+D13+D16+D19+D22)</f>
        <v>1149296.82</v>
      </c>
      <c r="E6" s="176"/>
      <c r="F6" s="190">
        <f>SUM(F7+F10+F13+F16+F19+F22)</f>
        <v>1250317.1499999999</v>
      </c>
      <c r="G6" s="190">
        <f>SUM(G7+G10+G13+G16+G19+G22)</f>
        <v>1262758.3899999999</v>
      </c>
      <c r="H6" s="189">
        <f>SUM(H7+H10+H13+H16+H19+H22)</f>
        <v>717475.97</v>
      </c>
      <c r="I6" s="189">
        <f>SUM(H6/C6)*100</f>
        <v>120.13758566871178</v>
      </c>
      <c r="J6" s="189">
        <f>SUM(H6/G6)*100</f>
        <v>56.818151095396807</v>
      </c>
    </row>
    <row r="7" spans="2:10" s="59" customFormat="1" x14ac:dyDescent="0.25">
      <c r="B7" s="5" t="s">
        <v>35</v>
      </c>
      <c r="C7" s="189">
        <f>SUM(C8)</f>
        <v>56829.48</v>
      </c>
      <c r="D7" s="49">
        <f>SUM(D8)</f>
        <v>104195.42</v>
      </c>
      <c r="E7" s="139"/>
      <c r="F7" s="185">
        <f>SUM(F8)</f>
        <v>106303.09</v>
      </c>
      <c r="G7" s="185">
        <f>SUM(G8)</f>
        <v>109264.7</v>
      </c>
      <c r="H7" s="189">
        <f>SUM(H8)</f>
        <v>64366.45</v>
      </c>
      <c r="I7" s="189">
        <f>SUM(H7/C7)*100</f>
        <v>113.26242999232088</v>
      </c>
      <c r="J7" s="189">
        <f t="shared" ref="J7:J23" si="0">SUM(H7/G7)*100</f>
        <v>58.908732646499743</v>
      </c>
    </row>
    <row r="8" spans="2:10" x14ac:dyDescent="0.25">
      <c r="B8" s="24" t="s">
        <v>34</v>
      </c>
      <c r="C8" s="187">
        <v>56829.48</v>
      </c>
      <c r="D8" s="46">
        <v>104195.42</v>
      </c>
      <c r="E8" s="170"/>
      <c r="F8" s="186">
        <v>106303.09</v>
      </c>
      <c r="G8" s="186">
        <v>109264.7</v>
      </c>
      <c r="H8" s="187">
        <v>64366.45</v>
      </c>
      <c r="I8" s="189">
        <f>SUM(H8/C8)*100</f>
        <v>113.26242999232088</v>
      </c>
      <c r="J8" s="189">
        <f t="shared" si="0"/>
        <v>58.908732646499743</v>
      </c>
    </row>
    <row r="9" spans="2:10" ht="9" customHeight="1" x14ac:dyDescent="0.25">
      <c r="B9" s="23"/>
      <c r="C9" s="187"/>
      <c r="D9" s="46"/>
      <c r="E9" s="170"/>
      <c r="F9" s="186"/>
      <c r="G9" s="186"/>
      <c r="H9" s="187"/>
      <c r="I9" s="189"/>
      <c r="J9" s="189"/>
    </row>
    <row r="10" spans="2:10" s="59" customFormat="1" x14ac:dyDescent="0.25">
      <c r="B10" s="5" t="s">
        <v>32</v>
      </c>
      <c r="C10" s="189">
        <f>SUM(C11)</f>
        <v>0</v>
      </c>
      <c r="D10" s="49">
        <f>SUM(D11)</f>
        <v>0</v>
      </c>
      <c r="E10" s="176"/>
      <c r="F10" s="190">
        <f>SUM(F11)</f>
        <v>0</v>
      </c>
      <c r="G10" s="190">
        <f>SUM(G11)</f>
        <v>0</v>
      </c>
      <c r="H10" s="189">
        <f>SUM(H11)</f>
        <v>0</v>
      </c>
      <c r="I10" s="189">
        <v>0</v>
      </c>
      <c r="J10" s="189">
        <v>0</v>
      </c>
    </row>
    <row r="11" spans="2:10" x14ac:dyDescent="0.25">
      <c r="B11" s="22" t="s">
        <v>31</v>
      </c>
      <c r="C11" s="187">
        <v>0</v>
      </c>
      <c r="D11" s="46">
        <v>0</v>
      </c>
      <c r="E11" s="177"/>
      <c r="F11" s="191">
        <v>0</v>
      </c>
      <c r="G11" s="191">
        <v>0</v>
      </c>
      <c r="H11" s="187">
        <v>0</v>
      </c>
      <c r="I11" s="189">
        <v>0</v>
      </c>
      <c r="J11" s="189">
        <v>0</v>
      </c>
    </row>
    <row r="12" spans="2:10" ht="9.75" customHeight="1" x14ac:dyDescent="0.25">
      <c r="B12" s="22"/>
      <c r="C12" s="187"/>
      <c r="D12" s="46"/>
      <c r="E12" s="177"/>
      <c r="F12" s="191"/>
      <c r="G12" s="191"/>
      <c r="H12" s="187"/>
      <c r="I12" s="189"/>
      <c r="J12" s="189"/>
    </row>
    <row r="13" spans="2:10" s="59" customFormat="1" x14ac:dyDescent="0.25">
      <c r="B13" s="5" t="s">
        <v>30</v>
      </c>
      <c r="C13" s="189">
        <f>SUM(C14)</f>
        <v>26.4</v>
      </c>
      <c r="D13" s="49">
        <f>SUM(D14)</f>
        <v>13176.22</v>
      </c>
      <c r="E13" s="176"/>
      <c r="F13" s="190">
        <f>SUM(F14)</f>
        <v>10106.370000000001</v>
      </c>
      <c r="G13" s="190">
        <f>SUM(G14)</f>
        <v>14110</v>
      </c>
      <c r="H13" s="189">
        <f>SUM(H14)</f>
        <v>12306.27</v>
      </c>
      <c r="I13" s="189">
        <f>SUM(H13/C13)*100</f>
        <v>46614.659090909096</v>
      </c>
      <c r="J13" s="189">
        <f t="shared" si="0"/>
        <v>87.216654854712971</v>
      </c>
    </row>
    <row r="14" spans="2:10" x14ac:dyDescent="0.25">
      <c r="B14" s="22" t="s">
        <v>170</v>
      </c>
      <c r="C14" s="187">
        <v>26.4</v>
      </c>
      <c r="D14" s="46">
        <v>13176.22</v>
      </c>
      <c r="E14" s="177"/>
      <c r="F14" s="191">
        <v>10106.370000000001</v>
      </c>
      <c r="G14" s="191">
        <v>14110</v>
      </c>
      <c r="H14" s="187">
        <v>12306.27</v>
      </c>
      <c r="I14" s="189">
        <f>SUM(H14/C14)*100</f>
        <v>46614.659090909096</v>
      </c>
      <c r="J14" s="189">
        <f t="shared" si="0"/>
        <v>87.216654854712971</v>
      </c>
    </row>
    <row r="15" spans="2:10" ht="8.25" customHeight="1" x14ac:dyDescent="0.25">
      <c r="B15" s="10"/>
      <c r="C15" s="187"/>
      <c r="D15" s="46"/>
      <c r="E15" s="177"/>
      <c r="F15" s="191"/>
      <c r="G15" s="191"/>
      <c r="H15" s="187"/>
      <c r="I15" s="189"/>
      <c r="J15" s="189"/>
    </row>
    <row r="16" spans="2:10" s="59" customFormat="1" x14ac:dyDescent="0.25">
      <c r="B16" s="5" t="s">
        <v>171</v>
      </c>
      <c r="C16" s="189">
        <f>SUM(C17)</f>
        <v>0</v>
      </c>
      <c r="D16" s="49">
        <f>SUM(D17)</f>
        <v>2800.45</v>
      </c>
      <c r="E16" s="176"/>
      <c r="F16" s="190">
        <f>SUM(F17)</f>
        <v>0</v>
      </c>
      <c r="G16" s="190">
        <f>SUM(G17)</f>
        <v>0</v>
      </c>
      <c r="H16" s="189">
        <f>SUM(H17)</f>
        <v>0</v>
      </c>
      <c r="I16" s="189">
        <v>0</v>
      </c>
      <c r="J16" s="189">
        <v>0</v>
      </c>
    </row>
    <row r="17" spans="2:10" x14ac:dyDescent="0.25">
      <c r="B17" s="10" t="s">
        <v>172</v>
      </c>
      <c r="C17" s="187">
        <v>0</v>
      </c>
      <c r="D17" s="46">
        <v>2800.45</v>
      </c>
      <c r="E17" s="177"/>
      <c r="F17" s="191">
        <v>0</v>
      </c>
      <c r="G17" s="191">
        <v>0</v>
      </c>
      <c r="H17" s="187">
        <v>0</v>
      </c>
      <c r="I17" s="189">
        <v>0</v>
      </c>
      <c r="J17" s="189">
        <v>0</v>
      </c>
    </row>
    <row r="18" spans="2:10" ht="9" customHeight="1" x14ac:dyDescent="0.25">
      <c r="B18" s="10"/>
      <c r="C18" s="187"/>
      <c r="D18" s="46"/>
      <c r="E18" s="177"/>
      <c r="F18" s="191"/>
      <c r="G18" s="191"/>
      <c r="H18" s="187"/>
      <c r="I18" s="189"/>
      <c r="J18" s="189"/>
    </row>
    <row r="19" spans="2:10" s="59" customFormat="1" x14ac:dyDescent="0.25">
      <c r="B19" s="5" t="s">
        <v>173</v>
      </c>
      <c r="C19" s="189">
        <f>SUM(C20)</f>
        <v>533088.03</v>
      </c>
      <c r="D19" s="49">
        <f>SUM(D20)</f>
        <v>1010609.89</v>
      </c>
      <c r="E19" s="176"/>
      <c r="F19" s="190">
        <f>SUM(F20)</f>
        <v>1126739.69</v>
      </c>
      <c r="G19" s="190">
        <f>SUM(G20)</f>
        <v>1132215.69</v>
      </c>
      <c r="H19" s="189">
        <f>SUM(H20)</f>
        <v>632488.98</v>
      </c>
      <c r="I19" s="189">
        <f>SUM(H19/C19)*100</f>
        <v>118.64625435315064</v>
      </c>
      <c r="J19" s="189">
        <f t="shared" si="0"/>
        <v>55.862940744090906</v>
      </c>
    </row>
    <row r="20" spans="2:10" s="147" customFormat="1" ht="38.25" x14ac:dyDescent="0.25">
      <c r="B20" s="10" t="s">
        <v>351</v>
      </c>
      <c r="C20" s="350">
        <v>533088.03</v>
      </c>
      <c r="D20" s="46">
        <v>1010609.89</v>
      </c>
      <c r="E20" s="177"/>
      <c r="F20" s="191">
        <v>1126739.69</v>
      </c>
      <c r="G20" s="191">
        <v>1132215.69</v>
      </c>
      <c r="H20" s="350">
        <v>632488.98</v>
      </c>
      <c r="I20" s="189">
        <f>SUM(H20/C20)*100</f>
        <v>118.64625435315064</v>
      </c>
      <c r="J20" s="189">
        <f t="shared" si="0"/>
        <v>55.862940744090906</v>
      </c>
    </row>
    <row r="21" spans="2:10" s="59" customFormat="1" ht="9" customHeight="1" x14ac:dyDescent="0.25">
      <c r="B21" s="5"/>
      <c r="C21" s="189"/>
      <c r="D21" s="49"/>
      <c r="E21" s="176"/>
      <c r="F21" s="190"/>
      <c r="G21" s="190"/>
      <c r="H21" s="189"/>
      <c r="I21" s="189"/>
      <c r="J21" s="189"/>
    </row>
    <row r="22" spans="2:10" s="59" customFormat="1" x14ac:dyDescent="0.25">
      <c r="B22" s="5" t="s">
        <v>174</v>
      </c>
      <c r="C22" s="189">
        <f>SUM(C23)</f>
        <v>7268</v>
      </c>
      <c r="D22" s="49">
        <f>SUM(D23)</f>
        <v>18514.84</v>
      </c>
      <c r="E22" s="176"/>
      <c r="F22" s="190">
        <f>SUM(F23)</f>
        <v>7168</v>
      </c>
      <c r="G22" s="190">
        <f>SUM(G23)</f>
        <v>7168</v>
      </c>
      <c r="H22" s="189">
        <f>SUM(H23)</f>
        <v>8314.27</v>
      </c>
      <c r="I22" s="189">
        <f>SUM(H22/C22)*100</f>
        <v>114.39556962025317</v>
      </c>
      <c r="J22" s="189">
        <f t="shared" si="0"/>
        <v>115.99148995535715</v>
      </c>
    </row>
    <row r="23" spans="2:10" s="147" customFormat="1" x14ac:dyDescent="0.25">
      <c r="B23" s="10" t="s">
        <v>175</v>
      </c>
      <c r="C23" s="350">
        <v>7268</v>
      </c>
      <c r="D23" s="46">
        <v>18514.84</v>
      </c>
      <c r="E23" s="177"/>
      <c r="F23" s="191">
        <v>7168</v>
      </c>
      <c r="G23" s="191">
        <v>7168</v>
      </c>
      <c r="H23" s="350">
        <v>8314.27</v>
      </c>
      <c r="I23" s="189">
        <f>SUM(H23/C23)*100</f>
        <v>114.39556962025317</v>
      </c>
      <c r="J23" s="189">
        <f t="shared" si="0"/>
        <v>115.99148995535715</v>
      </c>
    </row>
    <row r="24" spans="2:10" ht="32.25" customHeight="1" x14ac:dyDescent="0.25">
      <c r="B24" s="22"/>
      <c r="C24" s="80"/>
      <c r="D24" s="46"/>
      <c r="E24" s="349"/>
      <c r="F24" s="349"/>
      <c r="G24" s="349"/>
      <c r="H24" s="80"/>
      <c r="I24" s="145"/>
      <c r="J24" s="145"/>
    </row>
    <row r="25" spans="2:10" s="59" customFormat="1" x14ac:dyDescent="0.25">
      <c r="B25" s="5" t="s">
        <v>36</v>
      </c>
      <c r="C25" s="189">
        <f>SUM(C26+C29+C32+C37+C40+C43)</f>
        <v>606060.64</v>
      </c>
      <c r="D25" s="49">
        <f>SUM(D26+D29+D32+D37+D40+D43)</f>
        <v>1153738.26</v>
      </c>
      <c r="E25" s="176"/>
      <c r="F25" s="190">
        <f>SUM(F26+F29+F32+F37+F40+F43)</f>
        <v>1256417.1499999999</v>
      </c>
      <c r="G25" s="190">
        <f>SUM(G26+G33+G37+G40+G43)</f>
        <v>1273103.19</v>
      </c>
      <c r="H25" s="189">
        <f>SUM(H26+H29+H32+H37+H40+H43)</f>
        <v>805965.32000000007</v>
      </c>
      <c r="I25" s="189">
        <f>SUM(H25/C25)*100</f>
        <v>132.98427035288088</v>
      </c>
      <c r="J25" s="189">
        <f>SUM(H25/G25)*100</f>
        <v>63.307147946114263</v>
      </c>
    </row>
    <row r="26" spans="2:10" s="59" customFormat="1" x14ac:dyDescent="0.25">
      <c r="B26" s="5" t="s">
        <v>35</v>
      </c>
      <c r="C26" s="189">
        <f>SUM(C27)</f>
        <v>57717.599999999999</v>
      </c>
      <c r="D26" s="49">
        <f>SUM(D27)</f>
        <v>185017.04</v>
      </c>
      <c r="E26" s="139"/>
      <c r="F26" s="185">
        <f>SUM(F27)</f>
        <v>106303.09</v>
      </c>
      <c r="G26" s="185">
        <f>SUM(G27)</f>
        <v>109264.7</v>
      </c>
      <c r="H26" s="189">
        <f>SUM(H27)</f>
        <v>61908.25</v>
      </c>
      <c r="I26" s="189">
        <f>SUM(H26/C26)*100</f>
        <v>107.2606102817858</v>
      </c>
      <c r="J26" s="189">
        <f t="shared" ref="J26:J44" si="1">SUM(H26/G26)*100</f>
        <v>56.658966711115298</v>
      </c>
    </row>
    <row r="27" spans="2:10" x14ac:dyDescent="0.25">
      <c r="B27" s="24" t="s">
        <v>34</v>
      </c>
      <c r="C27" s="187">
        <v>57717.599999999999</v>
      </c>
      <c r="D27" s="46">
        <v>185017.04</v>
      </c>
      <c r="E27" s="170"/>
      <c r="F27" s="186">
        <v>106303.09</v>
      </c>
      <c r="G27" s="186">
        <v>109264.7</v>
      </c>
      <c r="H27" s="187">
        <v>61908.25</v>
      </c>
      <c r="I27" s="189">
        <f>SUM(H27/C27)*100</f>
        <v>107.2606102817858</v>
      </c>
      <c r="J27" s="189">
        <f t="shared" si="1"/>
        <v>56.658966711115298</v>
      </c>
    </row>
    <row r="28" spans="2:10" ht="8.25" customHeight="1" x14ac:dyDescent="0.25">
      <c r="B28" s="23"/>
      <c r="C28" s="187"/>
      <c r="D28" s="46"/>
      <c r="E28" s="170"/>
      <c r="F28" s="186"/>
      <c r="G28" s="186"/>
      <c r="H28" s="187"/>
      <c r="I28" s="189"/>
      <c r="J28" s="189"/>
    </row>
    <row r="29" spans="2:10" s="59" customFormat="1" x14ac:dyDescent="0.25">
      <c r="B29" s="5" t="s">
        <v>32</v>
      </c>
      <c r="C29" s="189">
        <f>SUM(C30)</f>
        <v>0</v>
      </c>
      <c r="D29" s="49">
        <f>SUM(D30)</f>
        <v>0</v>
      </c>
      <c r="E29" s="176"/>
      <c r="F29" s="190">
        <f>SUM(F30)</f>
        <v>0</v>
      </c>
      <c r="G29" s="190">
        <f>SUM(G30)</f>
        <v>0</v>
      </c>
      <c r="H29" s="189">
        <f>SUM(H30)</f>
        <v>0</v>
      </c>
      <c r="I29" s="189">
        <v>0</v>
      </c>
      <c r="J29" s="189">
        <v>0</v>
      </c>
    </row>
    <row r="30" spans="2:10" x14ac:dyDescent="0.25">
      <c r="B30" s="22" t="s">
        <v>31</v>
      </c>
      <c r="C30" s="187">
        <v>0</v>
      </c>
      <c r="D30" s="46">
        <v>0</v>
      </c>
      <c r="E30" s="177"/>
      <c r="F30" s="191">
        <v>0</v>
      </c>
      <c r="G30" s="191">
        <v>0</v>
      </c>
      <c r="H30" s="187">
        <v>0</v>
      </c>
      <c r="I30" s="189">
        <v>0</v>
      </c>
      <c r="J30" s="189">
        <v>0</v>
      </c>
    </row>
    <row r="31" spans="2:10" ht="8.25" customHeight="1" x14ac:dyDescent="0.25">
      <c r="B31" s="22"/>
      <c r="C31" s="187"/>
      <c r="D31" s="46"/>
      <c r="E31" s="177"/>
      <c r="F31" s="191"/>
      <c r="G31" s="191"/>
      <c r="H31" s="187"/>
      <c r="I31" s="189"/>
      <c r="J31" s="189"/>
    </row>
    <row r="32" spans="2:10" s="59" customFormat="1" x14ac:dyDescent="0.25">
      <c r="B32" s="5" t="s">
        <v>30</v>
      </c>
      <c r="C32" s="189">
        <f>SUM(C33)</f>
        <v>1684.53</v>
      </c>
      <c r="D32" s="49">
        <f>SUM(D33)</f>
        <v>17617.64</v>
      </c>
      <c r="E32" s="176"/>
      <c r="F32" s="190">
        <f>SUM(F33)</f>
        <v>16206.37</v>
      </c>
      <c r="G32" s="190">
        <f>SUM(G33:G35)</f>
        <v>27100.59</v>
      </c>
      <c r="H32" s="189">
        <f>SUM(H33)</f>
        <v>13532.86</v>
      </c>
      <c r="I32" s="189">
        <f>SUM(H32/C32)*100</f>
        <v>803.36117492713106</v>
      </c>
      <c r="J32" s="189">
        <f t="shared" si="1"/>
        <v>49.935665607280136</v>
      </c>
    </row>
    <row r="33" spans="2:10" x14ac:dyDescent="0.25">
      <c r="B33" s="22" t="s">
        <v>170</v>
      </c>
      <c r="C33" s="187">
        <v>1684.53</v>
      </c>
      <c r="D33" s="46">
        <v>17617.64</v>
      </c>
      <c r="E33" s="177"/>
      <c r="F33" s="191">
        <v>16206.37</v>
      </c>
      <c r="G33" s="191">
        <v>16755.79</v>
      </c>
      <c r="H33" s="187">
        <v>13532.86</v>
      </c>
      <c r="I33" s="189">
        <f>SUM(H33/C33)*100</f>
        <v>803.36117492713106</v>
      </c>
      <c r="J33" s="189">
        <f t="shared" si="1"/>
        <v>80.765275764377563</v>
      </c>
    </row>
    <row r="34" spans="2:10" ht="8.25" customHeight="1" x14ac:dyDescent="0.25">
      <c r="B34" s="22"/>
      <c r="C34" s="187"/>
      <c r="D34" s="46"/>
      <c r="E34" s="177"/>
      <c r="F34" s="191"/>
      <c r="G34" s="191"/>
      <c r="H34" s="187"/>
      <c r="I34" s="189"/>
      <c r="J34" s="189"/>
    </row>
    <row r="35" spans="2:10" ht="25.5" x14ac:dyDescent="0.25">
      <c r="B35" s="22" t="s">
        <v>187</v>
      </c>
      <c r="C35" s="187">
        <f>SUM(SAŽETAK!F23)</f>
        <v>0</v>
      </c>
      <c r="D35" s="46">
        <v>17844.71</v>
      </c>
      <c r="E35" s="177"/>
      <c r="F35" s="398">
        <v>6100</v>
      </c>
      <c r="G35" s="398">
        <v>10344.799999999999</v>
      </c>
      <c r="H35" s="187">
        <f>SUM(SAŽETAK!K23)</f>
        <v>10344.799999999999</v>
      </c>
      <c r="I35" s="189">
        <v>0</v>
      </c>
      <c r="J35" s="189">
        <f t="shared" si="1"/>
        <v>100</v>
      </c>
    </row>
    <row r="36" spans="2:10" x14ac:dyDescent="0.25">
      <c r="B36" s="22"/>
      <c r="C36" s="187"/>
      <c r="D36" s="46"/>
      <c r="E36" s="177"/>
      <c r="F36" s="191"/>
      <c r="G36" s="191"/>
      <c r="H36" s="187"/>
      <c r="I36" s="189"/>
      <c r="J36" s="189"/>
    </row>
    <row r="37" spans="2:10" s="59" customFormat="1" x14ac:dyDescent="0.25">
      <c r="B37" s="5" t="s">
        <v>171</v>
      </c>
      <c r="C37" s="189">
        <f>SUM(C38)</f>
        <v>0</v>
      </c>
      <c r="D37" s="49">
        <f>SUM(D38)</f>
        <v>2800.45</v>
      </c>
      <c r="E37" s="176"/>
      <c r="F37" s="190">
        <f>SUM(F38)</f>
        <v>0</v>
      </c>
      <c r="G37" s="190">
        <f>SUM(G38)</f>
        <v>0</v>
      </c>
      <c r="H37" s="189">
        <f>SUM(H38)</f>
        <v>0</v>
      </c>
      <c r="I37" s="189">
        <v>0</v>
      </c>
      <c r="J37" s="189">
        <v>0</v>
      </c>
    </row>
    <row r="38" spans="2:10" x14ac:dyDescent="0.25">
      <c r="B38" s="10" t="s">
        <v>172</v>
      </c>
      <c r="C38" s="187">
        <v>0</v>
      </c>
      <c r="D38" s="46">
        <v>2800.45</v>
      </c>
      <c r="E38" s="177"/>
      <c r="F38" s="191">
        <v>0</v>
      </c>
      <c r="G38" s="191">
        <v>0</v>
      </c>
      <c r="H38" s="187">
        <v>0</v>
      </c>
      <c r="I38" s="189">
        <v>0</v>
      </c>
      <c r="J38" s="189">
        <v>0</v>
      </c>
    </row>
    <row r="39" spans="2:10" ht="9.75" customHeight="1" x14ac:dyDescent="0.25">
      <c r="B39" s="22"/>
      <c r="C39" s="187"/>
      <c r="D39" s="46"/>
      <c r="E39" s="177"/>
      <c r="F39" s="191"/>
      <c r="G39" s="191"/>
      <c r="H39" s="187"/>
      <c r="I39" s="189"/>
      <c r="J39" s="189"/>
    </row>
    <row r="40" spans="2:10" s="59" customFormat="1" x14ac:dyDescent="0.25">
      <c r="B40" s="5" t="s">
        <v>173</v>
      </c>
      <c r="C40" s="189">
        <f>SUM(C41)</f>
        <v>539790.51</v>
      </c>
      <c r="D40" s="49">
        <f>SUM(D41)</f>
        <v>929788.29</v>
      </c>
      <c r="E40" s="176"/>
      <c r="F40" s="190">
        <f>SUM(F41)</f>
        <v>1126739.69</v>
      </c>
      <c r="G40" s="190">
        <f>SUM(G41)</f>
        <v>1139914.7</v>
      </c>
      <c r="H40" s="189">
        <f>SUM(H41)</f>
        <v>721094.8</v>
      </c>
      <c r="I40" s="189">
        <f>SUM(H40/C40)*100</f>
        <v>133.58789875724196</v>
      </c>
      <c r="J40" s="189">
        <f t="shared" si="1"/>
        <v>63.258663126284809</v>
      </c>
    </row>
    <row r="41" spans="2:10" ht="38.25" x14ac:dyDescent="0.25">
      <c r="B41" s="10" t="s">
        <v>352</v>
      </c>
      <c r="C41" s="187">
        <v>539790.51</v>
      </c>
      <c r="D41" s="46">
        <v>929788.29</v>
      </c>
      <c r="E41" s="177"/>
      <c r="F41" s="191">
        <v>1126739.69</v>
      </c>
      <c r="G41" s="191">
        <v>1139914.7</v>
      </c>
      <c r="H41" s="187">
        <v>721094.8</v>
      </c>
      <c r="I41" s="189">
        <f>SUM(H41/C41)*100</f>
        <v>133.58789875724196</v>
      </c>
      <c r="J41" s="189">
        <f t="shared" si="1"/>
        <v>63.258663126284809</v>
      </c>
    </row>
    <row r="42" spans="2:10" ht="10.5" customHeight="1" x14ac:dyDescent="0.25">
      <c r="B42" s="22"/>
      <c r="C42" s="187"/>
      <c r="D42" s="46"/>
      <c r="E42" s="177"/>
      <c r="F42" s="191"/>
      <c r="G42" s="191"/>
      <c r="H42" s="187"/>
      <c r="I42" s="189"/>
      <c r="J42" s="189"/>
    </row>
    <row r="43" spans="2:10" s="59" customFormat="1" x14ac:dyDescent="0.25">
      <c r="B43" s="5" t="s">
        <v>174</v>
      </c>
      <c r="C43" s="189">
        <f>SUM(C44)</f>
        <v>6868</v>
      </c>
      <c r="D43" s="49">
        <f>SUM(D44)</f>
        <v>18514.84</v>
      </c>
      <c r="E43" s="176"/>
      <c r="F43" s="190">
        <f>SUM(F44)</f>
        <v>7168</v>
      </c>
      <c r="G43" s="190">
        <f>SUM(G44)</f>
        <v>7168</v>
      </c>
      <c r="H43" s="189">
        <f>SUM(H44)</f>
        <v>9429.41</v>
      </c>
      <c r="I43" s="189">
        <f>SUM(H43/C43)*100</f>
        <v>137.2948456610367</v>
      </c>
      <c r="J43" s="189">
        <f t="shared" si="1"/>
        <v>131.54868861607142</v>
      </c>
    </row>
    <row r="44" spans="2:10" x14ac:dyDescent="0.25">
      <c r="B44" s="10" t="s">
        <v>175</v>
      </c>
      <c r="C44" s="187">
        <v>6868</v>
      </c>
      <c r="D44" s="46">
        <v>18514.84</v>
      </c>
      <c r="E44" s="177"/>
      <c r="F44" s="191">
        <v>7168</v>
      </c>
      <c r="G44" s="191">
        <v>7168</v>
      </c>
      <c r="H44" s="187">
        <v>9429.41</v>
      </c>
      <c r="I44" s="189">
        <f>SUM(H44/C44)*100</f>
        <v>137.2948456610367</v>
      </c>
      <c r="J44" s="189">
        <f t="shared" si="1"/>
        <v>131.54868861607142</v>
      </c>
    </row>
    <row r="45" spans="2:10" x14ac:dyDescent="0.25">
      <c r="C45" s="31"/>
      <c r="D45" s="31"/>
    </row>
    <row r="46" spans="2:10" x14ac:dyDescent="0.25">
      <c r="C46" s="31"/>
      <c r="D46" s="31"/>
    </row>
    <row r="47" spans="2:10" x14ac:dyDescent="0.25">
      <c r="B47" s="385" t="s">
        <v>188</v>
      </c>
      <c r="C47" s="386">
        <f>SUM(C6)</f>
        <v>597211.91</v>
      </c>
      <c r="D47" s="386">
        <f>SUM(D6)</f>
        <v>1149296.82</v>
      </c>
      <c r="E47" s="386"/>
      <c r="F47" s="386">
        <f>SUM(F6)</f>
        <v>1250317.1499999999</v>
      </c>
      <c r="G47" s="386">
        <f>SUM(G6)</f>
        <v>1262758.3899999999</v>
      </c>
      <c r="H47" s="386">
        <f>SUM(H6)</f>
        <v>717475.97</v>
      </c>
      <c r="I47" s="385">
        <f>SUM(H47/C47)*100</f>
        <v>120.13758566871178</v>
      </c>
      <c r="J47" s="385">
        <f>SUM(H47/G47)*100</f>
        <v>56.818151095396807</v>
      </c>
    </row>
    <row r="48" spans="2:10" x14ac:dyDescent="0.25">
      <c r="B48" s="385" t="s">
        <v>7</v>
      </c>
      <c r="C48" s="386">
        <f>SUM(C25)</f>
        <v>606060.64</v>
      </c>
      <c r="D48" s="386">
        <f>SUM(D25)</f>
        <v>1153738.26</v>
      </c>
      <c r="E48" s="385"/>
      <c r="F48" s="386">
        <f>SUM(F25)</f>
        <v>1256417.1499999999</v>
      </c>
      <c r="G48" s="386">
        <f>SUM(G26+G29+G33+G37+G40+G43)</f>
        <v>1273103.19</v>
      </c>
      <c r="H48" s="386">
        <f>SUM(H25)</f>
        <v>805965.32000000007</v>
      </c>
      <c r="I48" s="385">
        <f>SUM(H48/C48)*100</f>
        <v>132.98427035288088</v>
      </c>
      <c r="J48" s="385">
        <f t="shared" ref="J48:J49" si="2">SUM(H48/G48)*100</f>
        <v>63.307147946114263</v>
      </c>
    </row>
    <row r="49" spans="2:10" ht="30" x14ac:dyDescent="0.25">
      <c r="B49" s="387" t="s">
        <v>189</v>
      </c>
      <c r="C49" s="386">
        <v>7876.37</v>
      </c>
      <c r="D49" s="386">
        <f>SUM(D35)</f>
        <v>17844.71</v>
      </c>
      <c r="E49" s="386"/>
      <c r="F49" s="386">
        <f>SUM(F35)</f>
        <v>6100</v>
      </c>
      <c r="G49" s="386">
        <f>SUM(G47-G48)</f>
        <v>-10344.800000000047</v>
      </c>
      <c r="H49" s="385">
        <v>0</v>
      </c>
      <c r="I49" s="385">
        <f>SUM(H49/C49)*100</f>
        <v>0</v>
      </c>
      <c r="J49" s="385">
        <f t="shared" si="2"/>
        <v>0</v>
      </c>
    </row>
  </sheetData>
  <mergeCells count="1">
    <mergeCell ref="B2:J2"/>
  </mergeCells>
  <pageMargins left="0.7" right="0.7" top="0.75" bottom="0.75" header="0.3" footer="0.3"/>
  <pageSetup paperSize="9" scale="6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9"/>
  <sheetViews>
    <sheetView workbookViewId="0">
      <selection activeCell="I8" sqref="I8"/>
    </sheetView>
  </sheetViews>
  <sheetFormatPr defaultRowHeight="15" x14ac:dyDescent="0.25"/>
  <cols>
    <col min="2" max="2" width="37.7109375" customWidth="1"/>
    <col min="3" max="4" width="25.28515625" customWidth="1"/>
    <col min="5" max="5" width="25.28515625" hidden="1" customWidth="1"/>
    <col min="6" max="7" width="25.28515625" customWidth="1"/>
    <col min="8" max="9" width="15.7109375" customWidth="1"/>
  </cols>
  <sheetData>
    <row r="1" spans="2:9" ht="18" x14ac:dyDescent="0.25">
      <c r="B1" s="14"/>
      <c r="C1" s="14"/>
      <c r="D1" s="14"/>
      <c r="E1" s="14"/>
      <c r="F1" s="14"/>
      <c r="G1" s="2"/>
      <c r="H1" s="2"/>
      <c r="I1" s="2"/>
    </row>
    <row r="2" spans="2:9" ht="15.75" customHeight="1" x14ac:dyDescent="0.25">
      <c r="B2" s="444" t="s">
        <v>47</v>
      </c>
      <c r="C2" s="444"/>
      <c r="D2" s="444"/>
      <c r="E2" s="444"/>
      <c r="F2" s="444"/>
      <c r="G2" s="444"/>
      <c r="H2" s="444"/>
      <c r="I2" s="444"/>
    </row>
    <row r="3" spans="2:9" ht="18" x14ac:dyDescent="0.25">
      <c r="B3" s="33"/>
      <c r="C3" s="33"/>
      <c r="D3" s="33"/>
      <c r="E3" s="33"/>
      <c r="F3" s="33"/>
      <c r="G3" s="34"/>
      <c r="H3" s="34"/>
      <c r="I3" s="34"/>
    </row>
    <row r="4" spans="2:9" ht="31.5" customHeight="1" x14ac:dyDescent="0.25">
      <c r="B4" s="27" t="s">
        <v>6</v>
      </c>
      <c r="C4" s="27" t="s">
        <v>340</v>
      </c>
      <c r="D4" s="27" t="s">
        <v>335</v>
      </c>
      <c r="E4" s="174" t="s">
        <v>81</v>
      </c>
      <c r="F4" s="27" t="s">
        <v>336</v>
      </c>
      <c r="G4" s="27" t="s">
        <v>341</v>
      </c>
      <c r="H4" s="27" t="s">
        <v>18</v>
      </c>
      <c r="I4" s="27" t="s">
        <v>49</v>
      </c>
    </row>
    <row r="5" spans="2:9" s="19" customFormat="1" ht="11.25" x14ac:dyDescent="0.2">
      <c r="B5" s="28">
        <v>1</v>
      </c>
      <c r="C5" s="28">
        <v>2</v>
      </c>
      <c r="D5" s="28">
        <v>3</v>
      </c>
      <c r="E5" s="175">
        <v>4</v>
      </c>
      <c r="F5" s="28">
        <v>4</v>
      </c>
      <c r="G5" s="28">
        <v>5</v>
      </c>
      <c r="H5" s="28" t="s">
        <v>20</v>
      </c>
      <c r="I5" s="28" t="s">
        <v>21</v>
      </c>
    </row>
    <row r="6" spans="2:9" ht="15.75" customHeight="1" x14ac:dyDescent="0.25">
      <c r="B6" s="5" t="s">
        <v>7</v>
      </c>
      <c r="C6" s="189">
        <f t="shared" ref="C6:G8" si="0">SUM(C7)</f>
        <v>606060.6</v>
      </c>
      <c r="D6" s="185">
        <f t="shared" ref="D6:D8" si="1">SUM(D7)</f>
        <v>1256417.1500000001</v>
      </c>
      <c r="E6" s="139">
        <f t="shared" si="0"/>
        <v>0</v>
      </c>
      <c r="F6" s="185">
        <f>SUM(F7)</f>
        <v>1273103.19</v>
      </c>
      <c r="G6" s="189">
        <f t="shared" si="0"/>
        <v>805965.32</v>
      </c>
      <c r="H6" s="189">
        <f>SUM(G6/C6)*100</f>
        <v>132.98427912984278</v>
      </c>
      <c r="I6" s="189">
        <f>SUM(G6/F6)*100</f>
        <v>63.307147946114249</v>
      </c>
    </row>
    <row r="7" spans="2:9" ht="15.75" customHeight="1" x14ac:dyDescent="0.25">
      <c r="B7" s="5" t="s">
        <v>167</v>
      </c>
      <c r="C7" s="187">
        <f t="shared" si="0"/>
        <v>606060.6</v>
      </c>
      <c r="D7" s="186">
        <f t="shared" si="1"/>
        <v>1256417.1500000001</v>
      </c>
      <c r="E7" s="170">
        <f t="shared" si="0"/>
        <v>0</v>
      </c>
      <c r="F7" s="186">
        <f>SUM(F8)</f>
        <v>1273103.19</v>
      </c>
      <c r="G7" s="187">
        <f t="shared" si="0"/>
        <v>805965.32</v>
      </c>
      <c r="H7" s="189">
        <f t="shared" ref="H7:H9" si="2">SUM(G7/C7)*100</f>
        <v>132.98427912984278</v>
      </c>
      <c r="I7" s="189">
        <f t="shared" ref="I7:I9" si="3">SUM(G7/F7)*100</f>
        <v>63.307147946114249</v>
      </c>
    </row>
    <row r="8" spans="2:9" x14ac:dyDescent="0.25">
      <c r="B8" s="143" t="s">
        <v>168</v>
      </c>
      <c r="C8" s="187">
        <f t="shared" si="0"/>
        <v>606060.6</v>
      </c>
      <c r="D8" s="186">
        <f t="shared" si="1"/>
        <v>1256417.1500000001</v>
      </c>
      <c r="E8" s="170">
        <f t="shared" si="0"/>
        <v>0</v>
      </c>
      <c r="F8" s="186">
        <f>SUM(F9)</f>
        <v>1273103.19</v>
      </c>
      <c r="G8" s="187">
        <f t="shared" si="0"/>
        <v>805965.32</v>
      </c>
      <c r="H8" s="189">
        <f t="shared" si="2"/>
        <v>132.98427912984278</v>
      </c>
      <c r="I8" s="189">
        <f t="shared" si="3"/>
        <v>63.307147946114249</v>
      </c>
    </row>
    <row r="9" spans="2:9" x14ac:dyDescent="0.25">
      <c r="B9" s="144" t="s">
        <v>169</v>
      </c>
      <c r="C9" s="187">
        <v>606060.6</v>
      </c>
      <c r="D9" s="186">
        <f>SUM(SAŽETAK!H12)</f>
        <v>1256417.1500000001</v>
      </c>
      <c r="E9" s="170">
        <v>0</v>
      </c>
      <c r="F9" s="186">
        <v>1273103.19</v>
      </c>
      <c r="G9" s="187">
        <v>805965.32</v>
      </c>
      <c r="H9" s="189">
        <f t="shared" si="2"/>
        <v>132.98427912984278</v>
      </c>
      <c r="I9" s="189">
        <f t="shared" si="3"/>
        <v>63.307147946114249</v>
      </c>
    </row>
  </sheetData>
  <mergeCells count="1">
    <mergeCell ref="B2:I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A4" workbookViewId="0">
      <selection activeCell="O16" sqref="O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ht="15.75" customHeight="1" x14ac:dyDescent="0.25">
      <c r="B2" s="444" t="s">
        <v>11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2:12" ht="18" x14ac:dyDescent="0.25">
      <c r="B3" s="33"/>
      <c r="C3" s="33"/>
      <c r="D3" s="33"/>
      <c r="E3" s="33"/>
      <c r="F3" s="33"/>
      <c r="G3" s="33"/>
      <c r="H3" s="33"/>
      <c r="I3" s="33"/>
      <c r="J3" s="34"/>
      <c r="K3" s="34"/>
      <c r="L3" s="34"/>
    </row>
    <row r="4" spans="2:12" ht="18" customHeight="1" x14ac:dyDescent="0.25">
      <c r="B4" s="444" t="s">
        <v>60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</row>
    <row r="5" spans="2:12" ht="15.75" customHeight="1" x14ac:dyDescent="0.25">
      <c r="B5" s="444" t="s">
        <v>39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</row>
    <row r="6" spans="2:12" ht="18" x14ac:dyDescent="0.25"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</row>
    <row r="7" spans="2:12" ht="29.25" customHeight="1" x14ac:dyDescent="0.25">
      <c r="B7" s="456" t="s">
        <v>6</v>
      </c>
      <c r="C7" s="457"/>
      <c r="D7" s="457"/>
      <c r="E7" s="457"/>
      <c r="F7" s="458"/>
      <c r="G7" s="29" t="s">
        <v>71</v>
      </c>
      <c r="H7" s="29" t="s">
        <v>72</v>
      </c>
      <c r="I7" s="29" t="s">
        <v>73</v>
      </c>
      <c r="J7" s="29" t="s">
        <v>74</v>
      </c>
      <c r="K7" s="29" t="s">
        <v>49</v>
      </c>
      <c r="L7" s="29" t="s">
        <v>49</v>
      </c>
    </row>
    <row r="8" spans="2:12" s="19" customFormat="1" ht="11.25" x14ac:dyDescent="0.2">
      <c r="B8" s="459">
        <v>1</v>
      </c>
      <c r="C8" s="460"/>
      <c r="D8" s="460"/>
      <c r="E8" s="460"/>
      <c r="F8" s="461"/>
      <c r="G8" s="30">
        <v>2</v>
      </c>
      <c r="H8" s="30">
        <v>3</v>
      </c>
      <c r="I8" s="30">
        <v>4</v>
      </c>
      <c r="J8" s="30">
        <v>5</v>
      </c>
      <c r="K8" s="30" t="s">
        <v>20</v>
      </c>
      <c r="L8" s="30" t="s">
        <v>21</v>
      </c>
    </row>
    <row r="9" spans="2:12" ht="25.5" x14ac:dyDescent="0.25">
      <c r="B9" s="5">
        <v>8</v>
      </c>
      <c r="C9" s="5"/>
      <c r="D9" s="5"/>
      <c r="E9" s="5"/>
      <c r="F9" s="5" t="s">
        <v>8</v>
      </c>
      <c r="G9" s="3">
        <v>0</v>
      </c>
      <c r="H9" s="3">
        <v>0</v>
      </c>
      <c r="I9" s="3">
        <v>0</v>
      </c>
      <c r="J9" s="20">
        <v>0</v>
      </c>
      <c r="K9" s="20">
        <v>0</v>
      </c>
      <c r="L9" s="20">
        <v>0</v>
      </c>
    </row>
    <row r="10" spans="2:12" x14ac:dyDescent="0.25">
      <c r="B10" s="5"/>
      <c r="C10" s="10">
        <v>84</v>
      </c>
      <c r="D10" s="10"/>
      <c r="E10" s="10"/>
      <c r="F10" s="10" t="s">
        <v>13</v>
      </c>
      <c r="G10" s="3">
        <v>0</v>
      </c>
      <c r="H10" s="3">
        <v>0</v>
      </c>
      <c r="I10" s="3">
        <v>0</v>
      </c>
      <c r="J10" s="20">
        <v>0</v>
      </c>
      <c r="K10" s="20">
        <v>0</v>
      </c>
      <c r="L10" s="20">
        <v>0</v>
      </c>
    </row>
    <row r="11" spans="2:12" ht="51" x14ac:dyDescent="0.25">
      <c r="B11" s="6"/>
      <c r="C11" s="6"/>
      <c r="D11" s="6">
        <v>841</v>
      </c>
      <c r="E11" s="6"/>
      <c r="F11" s="21" t="s">
        <v>40</v>
      </c>
      <c r="G11" s="3">
        <v>0</v>
      </c>
      <c r="H11" s="3">
        <v>0</v>
      </c>
      <c r="I11" s="3">
        <v>0</v>
      </c>
      <c r="J11" s="20">
        <v>0</v>
      </c>
      <c r="K11" s="20">
        <v>0</v>
      </c>
      <c r="L11" s="20">
        <v>0</v>
      </c>
    </row>
    <row r="12" spans="2:12" ht="25.5" x14ac:dyDescent="0.25">
      <c r="B12" s="6"/>
      <c r="C12" s="6"/>
      <c r="D12" s="6"/>
      <c r="E12" s="6">
        <v>8413</v>
      </c>
      <c r="F12" s="21" t="s">
        <v>41</v>
      </c>
      <c r="G12" s="3">
        <v>0</v>
      </c>
      <c r="H12" s="3">
        <v>0</v>
      </c>
      <c r="I12" s="3">
        <v>0</v>
      </c>
      <c r="J12" s="20">
        <v>0</v>
      </c>
      <c r="K12" s="20">
        <v>0</v>
      </c>
      <c r="L12" s="20">
        <v>0</v>
      </c>
    </row>
    <row r="13" spans="2:12" x14ac:dyDescent="0.25">
      <c r="B13" s="6"/>
      <c r="C13" s="6"/>
      <c r="D13" s="6"/>
      <c r="E13" s="7" t="s">
        <v>24</v>
      </c>
      <c r="F13" s="12"/>
      <c r="G13" s="3">
        <v>0</v>
      </c>
      <c r="H13" s="3">
        <v>0</v>
      </c>
      <c r="I13" s="3">
        <v>0</v>
      </c>
      <c r="J13" s="20">
        <v>0</v>
      </c>
      <c r="K13" s="20">
        <v>0</v>
      </c>
      <c r="L13" s="20">
        <v>0</v>
      </c>
    </row>
    <row r="14" spans="2:12" ht="25.5" x14ac:dyDescent="0.25">
      <c r="B14" s="8">
        <v>5</v>
      </c>
      <c r="C14" s="9"/>
      <c r="D14" s="9"/>
      <c r="E14" s="9"/>
      <c r="F14" s="15" t="s">
        <v>9</v>
      </c>
      <c r="G14" s="3">
        <v>0</v>
      </c>
      <c r="H14" s="3">
        <v>0</v>
      </c>
      <c r="I14" s="3">
        <v>0</v>
      </c>
      <c r="J14" s="20">
        <v>0</v>
      </c>
      <c r="K14" s="20">
        <v>0</v>
      </c>
      <c r="L14" s="20">
        <v>0</v>
      </c>
    </row>
    <row r="15" spans="2:12" ht="25.5" x14ac:dyDescent="0.25">
      <c r="B15" s="10"/>
      <c r="C15" s="10">
        <v>54</v>
      </c>
      <c r="D15" s="10"/>
      <c r="E15" s="10"/>
      <c r="F15" s="16" t="s">
        <v>14</v>
      </c>
      <c r="G15" s="3">
        <v>0</v>
      </c>
      <c r="H15" s="3">
        <v>0</v>
      </c>
      <c r="I15" s="4">
        <v>0</v>
      </c>
      <c r="J15" s="20">
        <v>0</v>
      </c>
      <c r="K15" s="20">
        <v>0</v>
      </c>
      <c r="L15" s="20">
        <v>0</v>
      </c>
    </row>
    <row r="16" spans="2:12" ht="63.75" x14ac:dyDescent="0.25">
      <c r="B16" s="10"/>
      <c r="C16" s="10"/>
      <c r="D16" s="10">
        <v>541</v>
      </c>
      <c r="E16" s="21"/>
      <c r="F16" s="21" t="s">
        <v>42</v>
      </c>
      <c r="G16" s="3">
        <v>0</v>
      </c>
      <c r="H16" s="3">
        <v>0</v>
      </c>
      <c r="I16" s="4">
        <v>0</v>
      </c>
      <c r="J16" s="20">
        <v>0</v>
      </c>
      <c r="K16" s="20">
        <v>0</v>
      </c>
      <c r="L16" s="20">
        <v>0</v>
      </c>
    </row>
    <row r="17" spans="2:12" ht="38.25" x14ac:dyDescent="0.25">
      <c r="B17" s="10"/>
      <c r="C17" s="10"/>
      <c r="D17" s="10"/>
      <c r="E17" s="21">
        <v>5413</v>
      </c>
      <c r="F17" s="21" t="s">
        <v>43</v>
      </c>
      <c r="G17" s="3">
        <v>0</v>
      </c>
      <c r="H17" s="3">
        <v>0</v>
      </c>
      <c r="I17" s="4">
        <v>0</v>
      </c>
      <c r="J17" s="20">
        <v>0</v>
      </c>
      <c r="K17" s="20">
        <v>0</v>
      </c>
      <c r="L17" s="20">
        <v>0</v>
      </c>
    </row>
    <row r="18" spans="2:12" x14ac:dyDescent="0.25">
      <c r="B18" s="11"/>
      <c r="C18" s="9"/>
      <c r="D18" s="9"/>
      <c r="E18" s="9"/>
      <c r="F18" s="15" t="s">
        <v>24</v>
      </c>
      <c r="G18" s="3">
        <v>0</v>
      </c>
      <c r="H18" s="3">
        <v>0</v>
      </c>
      <c r="I18" s="3">
        <v>0</v>
      </c>
      <c r="J18" s="20">
        <v>0</v>
      </c>
      <c r="K18" s="20">
        <v>0</v>
      </c>
      <c r="L18" s="20">
        <v>0</v>
      </c>
    </row>
  </sheetData>
  <mergeCells count="5">
    <mergeCell ref="B7:F7"/>
    <mergeCell ref="B2:L2"/>
    <mergeCell ref="B4:L4"/>
    <mergeCell ref="B5:L5"/>
    <mergeCell ref="B8:F8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G33" sqref="G3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2"/>
      <c r="G1" s="2"/>
      <c r="H1" s="2"/>
    </row>
    <row r="2" spans="2:8" ht="15.75" customHeight="1" x14ac:dyDescent="0.25">
      <c r="B2" s="444" t="s">
        <v>44</v>
      </c>
      <c r="C2" s="444"/>
      <c r="D2" s="444"/>
      <c r="E2" s="444"/>
      <c r="F2" s="444"/>
      <c r="G2" s="444"/>
      <c r="H2" s="444"/>
    </row>
    <row r="3" spans="2:8" ht="18" x14ac:dyDescent="0.25">
      <c r="B3" s="33"/>
      <c r="C3" s="33"/>
      <c r="D3" s="33"/>
      <c r="E3" s="33"/>
      <c r="F3" s="34"/>
      <c r="G3" s="34"/>
      <c r="H3" s="34"/>
    </row>
    <row r="4" spans="2:8" ht="31.5" customHeight="1" x14ac:dyDescent="0.25">
      <c r="B4" s="27" t="s">
        <v>6</v>
      </c>
      <c r="C4" s="27" t="s">
        <v>77</v>
      </c>
      <c r="D4" s="27" t="s">
        <v>72</v>
      </c>
      <c r="E4" s="27" t="s">
        <v>73</v>
      </c>
      <c r="F4" s="27" t="s">
        <v>74</v>
      </c>
      <c r="G4" s="27" t="s">
        <v>18</v>
      </c>
      <c r="H4" s="27" t="s">
        <v>49</v>
      </c>
    </row>
    <row r="5" spans="2:8" s="19" customFormat="1" ht="11.25" x14ac:dyDescent="0.2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20</v>
      </c>
      <c r="H5" s="28" t="s">
        <v>21</v>
      </c>
    </row>
    <row r="6" spans="2:8" x14ac:dyDescent="0.25">
      <c r="B6" s="5" t="s">
        <v>45</v>
      </c>
      <c r="C6" s="3">
        <v>0</v>
      </c>
      <c r="D6" s="3">
        <v>0</v>
      </c>
      <c r="E6" s="4">
        <v>0</v>
      </c>
      <c r="F6" s="20">
        <v>0</v>
      </c>
      <c r="G6" s="20">
        <v>0</v>
      </c>
      <c r="H6" s="20">
        <v>0</v>
      </c>
    </row>
    <row r="7" spans="2:8" x14ac:dyDescent="0.25">
      <c r="B7" s="5" t="s">
        <v>35</v>
      </c>
      <c r="C7" s="3">
        <v>0</v>
      </c>
      <c r="D7" s="3">
        <v>0</v>
      </c>
      <c r="E7" s="3">
        <v>0</v>
      </c>
      <c r="F7" s="20">
        <v>0</v>
      </c>
      <c r="G7" s="20">
        <v>0</v>
      </c>
      <c r="H7" s="20">
        <v>0</v>
      </c>
    </row>
    <row r="8" spans="2:8" x14ac:dyDescent="0.25">
      <c r="B8" s="24" t="s">
        <v>34</v>
      </c>
      <c r="C8" s="3">
        <v>0</v>
      </c>
      <c r="D8" s="3">
        <v>0</v>
      </c>
      <c r="E8" s="3">
        <v>0</v>
      </c>
      <c r="F8" s="20">
        <v>0</v>
      </c>
      <c r="G8" s="20">
        <v>0</v>
      </c>
      <c r="H8" s="20">
        <v>0</v>
      </c>
    </row>
    <row r="9" spans="2:8" x14ac:dyDescent="0.25">
      <c r="B9" s="23" t="s">
        <v>33</v>
      </c>
      <c r="C9" s="3">
        <v>0</v>
      </c>
      <c r="D9" s="3">
        <v>0</v>
      </c>
      <c r="E9" s="3">
        <v>0</v>
      </c>
      <c r="F9" s="20">
        <v>0</v>
      </c>
      <c r="G9" s="20">
        <v>0</v>
      </c>
      <c r="H9" s="20">
        <v>0</v>
      </c>
    </row>
    <row r="10" spans="2:8" x14ac:dyDescent="0.25">
      <c r="B10" s="23" t="s">
        <v>24</v>
      </c>
      <c r="C10" s="3">
        <v>0</v>
      </c>
      <c r="D10" s="3">
        <v>0</v>
      </c>
      <c r="E10" s="3">
        <v>0</v>
      </c>
      <c r="F10" s="20">
        <v>0</v>
      </c>
      <c r="G10" s="20">
        <v>0</v>
      </c>
      <c r="H10" s="20">
        <v>0</v>
      </c>
    </row>
    <row r="11" spans="2:8" x14ac:dyDescent="0.25">
      <c r="B11" s="5" t="s">
        <v>32</v>
      </c>
      <c r="C11" s="3">
        <v>0</v>
      </c>
      <c r="D11" s="3">
        <v>0</v>
      </c>
      <c r="E11" s="4">
        <v>0</v>
      </c>
      <c r="F11" s="20">
        <v>0</v>
      </c>
      <c r="G11" s="20">
        <v>0</v>
      </c>
      <c r="H11" s="20">
        <v>0</v>
      </c>
    </row>
    <row r="12" spans="2:8" x14ac:dyDescent="0.25">
      <c r="B12" s="22" t="s">
        <v>31</v>
      </c>
      <c r="C12" s="3">
        <v>0</v>
      </c>
      <c r="D12" s="3">
        <v>0</v>
      </c>
      <c r="E12" s="4">
        <v>0</v>
      </c>
      <c r="F12" s="20">
        <v>0</v>
      </c>
      <c r="G12" s="20">
        <v>0</v>
      </c>
      <c r="H12" s="20">
        <v>0</v>
      </c>
    </row>
    <row r="13" spans="2:8" x14ac:dyDescent="0.25">
      <c r="B13" s="5" t="s">
        <v>30</v>
      </c>
      <c r="C13" s="3">
        <v>0</v>
      </c>
      <c r="D13" s="3">
        <v>0</v>
      </c>
      <c r="E13" s="4">
        <v>0</v>
      </c>
      <c r="F13" s="20">
        <v>0</v>
      </c>
      <c r="G13" s="20">
        <v>0</v>
      </c>
      <c r="H13" s="20">
        <v>0</v>
      </c>
    </row>
    <row r="14" spans="2:8" x14ac:dyDescent="0.25">
      <c r="B14" s="22" t="s">
        <v>29</v>
      </c>
      <c r="C14" s="3">
        <v>0</v>
      </c>
      <c r="D14" s="3">
        <v>0</v>
      </c>
      <c r="E14" s="4">
        <v>0</v>
      </c>
      <c r="F14" s="20">
        <v>0</v>
      </c>
      <c r="G14" s="20">
        <v>0</v>
      </c>
      <c r="H14" s="20">
        <v>0</v>
      </c>
    </row>
    <row r="15" spans="2:8" x14ac:dyDescent="0.25">
      <c r="B15" s="10" t="s">
        <v>17</v>
      </c>
      <c r="C15" s="3">
        <v>0</v>
      </c>
      <c r="D15" s="3">
        <v>0</v>
      </c>
      <c r="E15" s="4">
        <v>0</v>
      </c>
      <c r="F15" s="20">
        <v>0</v>
      </c>
      <c r="G15" s="20">
        <v>0</v>
      </c>
      <c r="H15" s="20">
        <v>0</v>
      </c>
    </row>
    <row r="16" spans="2:8" x14ac:dyDescent="0.25">
      <c r="B16" s="22"/>
      <c r="C16" s="3">
        <v>0</v>
      </c>
      <c r="D16" s="3">
        <v>0</v>
      </c>
      <c r="E16" s="4">
        <v>0</v>
      </c>
      <c r="F16" s="20">
        <v>0</v>
      </c>
      <c r="G16" s="20">
        <v>0</v>
      </c>
      <c r="H16" s="20">
        <v>0</v>
      </c>
    </row>
    <row r="17" spans="2:8" ht="15.75" customHeight="1" x14ac:dyDescent="0.25">
      <c r="B17" s="5" t="s">
        <v>46</v>
      </c>
      <c r="C17" s="3">
        <v>0</v>
      </c>
      <c r="D17" s="3">
        <v>0</v>
      </c>
      <c r="E17" s="4">
        <v>0</v>
      </c>
      <c r="F17" s="20">
        <v>0</v>
      </c>
      <c r="G17" s="20">
        <v>0</v>
      </c>
      <c r="H17" s="20">
        <v>0</v>
      </c>
    </row>
    <row r="18" spans="2:8" ht="15.75" customHeight="1" x14ac:dyDescent="0.25">
      <c r="B18" s="5" t="s">
        <v>35</v>
      </c>
      <c r="C18" s="3">
        <v>0</v>
      </c>
      <c r="D18" s="3">
        <v>0</v>
      </c>
      <c r="E18" s="3">
        <v>0</v>
      </c>
      <c r="F18" s="20">
        <v>0</v>
      </c>
      <c r="G18" s="20">
        <v>0</v>
      </c>
      <c r="H18" s="20">
        <v>0</v>
      </c>
    </row>
    <row r="19" spans="2:8" x14ac:dyDescent="0.25">
      <c r="B19" s="24" t="s">
        <v>34</v>
      </c>
      <c r="C19" s="3">
        <v>0</v>
      </c>
      <c r="D19" s="3">
        <v>0</v>
      </c>
      <c r="E19" s="3">
        <v>0</v>
      </c>
      <c r="F19" s="20">
        <v>0</v>
      </c>
      <c r="G19" s="20">
        <v>0</v>
      </c>
      <c r="H19" s="20">
        <v>0</v>
      </c>
    </row>
    <row r="20" spans="2:8" x14ac:dyDescent="0.25">
      <c r="B20" s="23" t="s">
        <v>33</v>
      </c>
      <c r="C20" s="3">
        <v>0</v>
      </c>
      <c r="D20" s="3">
        <v>0</v>
      </c>
      <c r="E20" s="3">
        <v>0</v>
      </c>
      <c r="F20" s="20">
        <v>0</v>
      </c>
      <c r="G20" s="20">
        <v>0</v>
      </c>
      <c r="H20" s="20">
        <v>0</v>
      </c>
    </row>
    <row r="21" spans="2:8" x14ac:dyDescent="0.25">
      <c r="B21" s="23" t="s">
        <v>24</v>
      </c>
      <c r="C21" s="3">
        <v>0</v>
      </c>
      <c r="D21" s="3">
        <v>0</v>
      </c>
      <c r="E21" s="3">
        <v>0</v>
      </c>
      <c r="F21" s="20">
        <v>0</v>
      </c>
      <c r="G21" s="20">
        <v>0</v>
      </c>
      <c r="H21" s="20">
        <v>0</v>
      </c>
    </row>
    <row r="22" spans="2:8" x14ac:dyDescent="0.25">
      <c r="B22" s="5" t="s">
        <v>32</v>
      </c>
      <c r="C22" s="3">
        <v>0</v>
      </c>
      <c r="D22" s="3">
        <v>0</v>
      </c>
      <c r="E22" s="4">
        <v>0</v>
      </c>
      <c r="F22" s="20">
        <v>0</v>
      </c>
      <c r="G22" s="20">
        <v>0</v>
      </c>
      <c r="H22" s="20">
        <v>0</v>
      </c>
    </row>
    <row r="23" spans="2:8" x14ac:dyDescent="0.25">
      <c r="B23" s="22" t="s">
        <v>31</v>
      </c>
      <c r="C23" s="3">
        <v>0</v>
      </c>
      <c r="D23" s="3">
        <v>0</v>
      </c>
      <c r="E23" s="4">
        <v>0</v>
      </c>
      <c r="F23" s="20">
        <v>0</v>
      </c>
      <c r="G23" s="20">
        <v>0</v>
      </c>
      <c r="H23" s="20">
        <v>0</v>
      </c>
    </row>
    <row r="24" spans="2:8" x14ac:dyDescent="0.25">
      <c r="B24" s="5" t="s">
        <v>30</v>
      </c>
      <c r="C24" s="3">
        <v>0</v>
      </c>
      <c r="D24" s="3">
        <v>0</v>
      </c>
      <c r="E24" s="4">
        <v>0</v>
      </c>
      <c r="F24" s="20">
        <v>0</v>
      </c>
      <c r="G24" s="20">
        <v>0</v>
      </c>
      <c r="H24" s="20">
        <v>0</v>
      </c>
    </row>
    <row r="25" spans="2:8" x14ac:dyDescent="0.25">
      <c r="B25" s="22" t="s">
        <v>29</v>
      </c>
      <c r="C25" s="3">
        <v>0</v>
      </c>
      <c r="D25" s="3">
        <v>0</v>
      </c>
      <c r="E25" s="4">
        <v>0</v>
      </c>
      <c r="F25" s="20">
        <v>0</v>
      </c>
      <c r="G25" s="20">
        <v>0</v>
      </c>
      <c r="H25" s="20">
        <v>0</v>
      </c>
    </row>
    <row r="26" spans="2:8" x14ac:dyDescent="0.25">
      <c r="B26" s="10" t="s">
        <v>17</v>
      </c>
      <c r="C26" s="3">
        <v>0</v>
      </c>
      <c r="D26" s="3">
        <v>0</v>
      </c>
      <c r="E26" s="4">
        <v>0</v>
      </c>
      <c r="F26" s="20">
        <v>0</v>
      </c>
      <c r="G26" s="20">
        <v>0</v>
      </c>
      <c r="H26" s="20">
        <v>0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14"/>
  <sheetViews>
    <sheetView workbookViewId="0">
      <selection activeCell="G24" sqref="G24"/>
    </sheetView>
  </sheetViews>
  <sheetFormatPr defaultRowHeight="15" x14ac:dyDescent="0.25"/>
  <cols>
    <col min="4" max="4" width="7" customWidth="1"/>
    <col min="5" max="5" width="25.140625" customWidth="1"/>
    <col min="6" max="8" width="25.28515625" customWidth="1"/>
    <col min="9" max="9" width="15.7109375" customWidth="1"/>
  </cols>
  <sheetData>
    <row r="2" spans="2:18" ht="15.75" x14ac:dyDescent="0.25">
      <c r="B2" s="444" t="s">
        <v>10</v>
      </c>
      <c r="C2" s="444"/>
      <c r="D2" s="444"/>
      <c r="E2" s="444"/>
      <c r="F2" s="444"/>
      <c r="G2" s="444"/>
      <c r="H2" s="444"/>
      <c r="I2" s="444"/>
      <c r="J2" s="25"/>
      <c r="K2" s="25"/>
      <c r="L2" s="25"/>
      <c r="M2" s="25"/>
      <c r="N2" s="25"/>
      <c r="O2" s="25"/>
      <c r="P2" s="25"/>
      <c r="Q2" s="25"/>
      <c r="R2" s="25"/>
    </row>
    <row r="3" spans="2:18" s="26" customFormat="1" ht="15.75" x14ac:dyDescent="0.25">
      <c r="B3" s="466" t="s">
        <v>61</v>
      </c>
      <c r="C3" s="466"/>
      <c r="D3" s="466"/>
      <c r="E3" s="466"/>
      <c r="F3" s="466"/>
      <c r="G3" s="466"/>
      <c r="H3" s="466"/>
      <c r="I3" s="466"/>
    </row>
    <row r="4" spans="2:18" s="26" customFormat="1" ht="15.75" x14ac:dyDescent="0.25">
      <c r="B4" s="44"/>
      <c r="C4" s="44"/>
      <c r="D4" s="44"/>
      <c r="E4" s="44"/>
      <c r="F4" s="44"/>
      <c r="G4" s="44"/>
      <c r="H4" s="44"/>
      <c r="I4" s="44"/>
    </row>
    <row r="5" spans="2:18" ht="25.5" x14ac:dyDescent="0.25">
      <c r="B5" s="456" t="s">
        <v>6</v>
      </c>
      <c r="C5" s="457"/>
      <c r="D5" s="457"/>
      <c r="E5" s="458"/>
      <c r="F5" s="27" t="s">
        <v>72</v>
      </c>
      <c r="G5" s="27" t="s">
        <v>73</v>
      </c>
      <c r="H5" s="27" t="s">
        <v>78</v>
      </c>
      <c r="I5" s="27" t="s">
        <v>49</v>
      </c>
    </row>
    <row r="6" spans="2:18" s="19" customFormat="1" ht="11.25" customHeight="1" x14ac:dyDescent="0.2">
      <c r="B6" s="459">
        <v>1</v>
      </c>
      <c r="C6" s="460"/>
      <c r="D6" s="460"/>
      <c r="E6" s="461"/>
      <c r="F6" s="28">
        <v>2</v>
      </c>
      <c r="G6" s="28">
        <v>3</v>
      </c>
      <c r="H6" s="28">
        <v>4</v>
      </c>
      <c r="I6" s="28" t="s">
        <v>48</v>
      </c>
    </row>
    <row r="7" spans="2:18" ht="27" customHeight="1" x14ac:dyDescent="0.25">
      <c r="B7" s="465" t="s">
        <v>63</v>
      </c>
      <c r="C7" s="465"/>
      <c r="D7" s="465"/>
      <c r="E7" s="32" t="s">
        <v>15</v>
      </c>
      <c r="F7" s="3">
        <v>0</v>
      </c>
      <c r="G7" s="3">
        <v>0</v>
      </c>
      <c r="H7" s="3">
        <v>0</v>
      </c>
      <c r="I7" s="3">
        <v>0</v>
      </c>
    </row>
    <row r="8" spans="2:18" ht="33" customHeight="1" x14ac:dyDescent="0.25">
      <c r="B8" s="465" t="s">
        <v>64</v>
      </c>
      <c r="C8" s="465"/>
      <c r="D8" s="465"/>
      <c r="E8" s="32" t="s">
        <v>16</v>
      </c>
      <c r="F8" s="3">
        <v>0</v>
      </c>
      <c r="G8" s="3">
        <v>0</v>
      </c>
      <c r="H8" s="3">
        <v>0</v>
      </c>
      <c r="I8" s="3">
        <v>0</v>
      </c>
    </row>
    <row r="9" spans="2:18" x14ac:dyDescent="0.25">
      <c r="B9" s="465"/>
      <c r="C9" s="465"/>
      <c r="D9" s="465"/>
      <c r="E9" s="32"/>
      <c r="F9" s="20"/>
      <c r="G9" s="20"/>
      <c r="H9" s="20"/>
      <c r="I9" s="20"/>
    </row>
    <row r="10" spans="2:18" x14ac:dyDescent="0.25">
      <c r="B10" s="462"/>
      <c r="C10" s="463"/>
      <c r="D10" s="464"/>
      <c r="E10" s="20"/>
      <c r="F10" s="20"/>
      <c r="G10" s="20"/>
      <c r="H10" s="20"/>
      <c r="I10" s="20"/>
    </row>
    <row r="11" spans="2:18" x14ac:dyDescent="0.25">
      <c r="B11" s="462"/>
      <c r="C11" s="463"/>
      <c r="D11" s="464"/>
      <c r="E11" s="20"/>
      <c r="F11" s="20"/>
      <c r="G11" s="20"/>
      <c r="H11" s="20"/>
      <c r="I11" s="20"/>
    </row>
    <row r="12" spans="2:18" x14ac:dyDescent="0.25">
      <c r="B12" s="462"/>
      <c r="C12" s="463"/>
      <c r="D12" s="464"/>
      <c r="E12" s="20"/>
      <c r="F12" s="20"/>
      <c r="G12" s="20"/>
      <c r="H12" s="20"/>
      <c r="I12" s="20"/>
    </row>
    <row r="13" spans="2:18" x14ac:dyDescent="0.25">
      <c r="B13" s="462"/>
      <c r="C13" s="463"/>
      <c r="D13" s="464"/>
      <c r="E13" s="20"/>
      <c r="F13" s="20"/>
      <c r="G13" s="20"/>
      <c r="H13" s="20"/>
      <c r="I13" s="20"/>
    </row>
    <row r="14" spans="2:18" x14ac:dyDescent="0.25">
      <c r="B14" s="462"/>
      <c r="C14" s="463"/>
      <c r="D14" s="464"/>
      <c r="E14" s="20"/>
      <c r="F14" s="20"/>
      <c r="G14" s="20"/>
      <c r="H14" s="20"/>
      <c r="I14" s="20"/>
    </row>
  </sheetData>
  <mergeCells count="12">
    <mergeCell ref="B8:D8"/>
    <mergeCell ref="B3:I3"/>
    <mergeCell ref="B2:I2"/>
    <mergeCell ref="B5:E5"/>
    <mergeCell ref="B6:E6"/>
    <mergeCell ref="B7:D7"/>
    <mergeCell ref="B14:D14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47"/>
  <sheetViews>
    <sheetView topLeftCell="A127" workbookViewId="0">
      <selection activeCell="N437" sqref="N437"/>
    </sheetView>
  </sheetViews>
  <sheetFormatPr defaultRowHeight="12.75" x14ac:dyDescent="0.2"/>
  <cols>
    <col min="1" max="1" width="3.85546875" style="195" customWidth="1"/>
    <col min="2" max="2" width="6.140625" style="195" customWidth="1"/>
    <col min="3" max="3" width="9.85546875" style="195" customWidth="1"/>
    <col min="4" max="4" width="39.7109375" style="195" customWidth="1"/>
    <col min="5" max="5" width="18.42578125" style="195" customWidth="1"/>
    <col min="6" max="6" width="16.5703125" style="195" hidden="1" customWidth="1"/>
    <col min="7" max="7" width="16.5703125" style="195" customWidth="1"/>
    <col min="8" max="8" width="23.85546875" style="195" customWidth="1"/>
    <col min="9" max="9" width="10.140625" style="195" customWidth="1"/>
    <col min="10" max="10" width="10.140625" style="228" customWidth="1"/>
    <col min="11" max="16384" width="9.140625" style="195"/>
  </cols>
  <sheetData>
    <row r="1" spans="1:11" x14ac:dyDescent="0.2">
      <c r="B1" s="196"/>
      <c r="C1" s="196"/>
      <c r="D1" s="196"/>
      <c r="E1" s="196"/>
      <c r="F1" s="196"/>
      <c r="G1" s="196"/>
      <c r="H1" s="196"/>
      <c r="I1" s="2"/>
      <c r="J1" s="34"/>
    </row>
    <row r="2" spans="1:11" x14ac:dyDescent="0.2">
      <c r="B2" s="467" t="s">
        <v>62</v>
      </c>
      <c r="C2" s="467"/>
      <c r="D2" s="467"/>
      <c r="E2" s="467"/>
      <c r="F2" s="467"/>
      <c r="G2" s="467"/>
      <c r="H2" s="467"/>
      <c r="I2" s="467"/>
    </row>
    <row r="4" spans="1:11" x14ac:dyDescent="0.2">
      <c r="B4" s="468"/>
      <c r="C4" s="468"/>
      <c r="D4" s="197"/>
      <c r="E4" s="198"/>
      <c r="F4" s="198"/>
      <c r="G4" s="198"/>
      <c r="H4" s="198"/>
    </row>
    <row r="5" spans="1:11" ht="13.5" thickBot="1" x14ac:dyDescent="0.25">
      <c r="B5" s="468"/>
      <c r="C5" s="468"/>
      <c r="D5" s="199"/>
      <c r="E5" s="200"/>
      <c r="F5" s="200"/>
      <c r="G5" s="200"/>
      <c r="H5" s="200"/>
    </row>
    <row r="6" spans="1:11" s="201" customFormat="1" ht="30" customHeight="1" x14ac:dyDescent="0.2">
      <c r="A6" s="195"/>
      <c r="B6" s="374"/>
      <c r="C6" s="375"/>
      <c r="D6" s="376"/>
      <c r="E6" s="469" t="s">
        <v>335</v>
      </c>
      <c r="F6" s="473" t="s">
        <v>208</v>
      </c>
      <c r="G6" s="469" t="s">
        <v>336</v>
      </c>
      <c r="H6" s="475" t="s">
        <v>341</v>
      </c>
      <c r="I6" s="475" t="s">
        <v>18</v>
      </c>
      <c r="J6" s="471" t="s">
        <v>18</v>
      </c>
      <c r="K6" s="195"/>
    </row>
    <row r="7" spans="1:11" s="201" customFormat="1" ht="30" customHeight="1" x14ac:dyDescent="0.2">
      <c r="A7" s="195"/>
      <c r="B7" s="377"/>
      <c r="C7" s="378"/>
      <c r="D7" s="378" t="s">
        <v>6</v>
      </c>
      <c r="E7" s="470"/>
      <c r="F7" s="474"/>
      <c r="G7" s="470"/>
      <c r="H7" s="476"/>
      <c r="I7" s="476"/>
      <c r="J7" s="472"/>
      <c r="K7" s="195"/>
    </row>
    <row r="8" spans="1:11" s="201" customFormat="1" ht="30" customHeight="1" thickBot="1" x14ac:dyDescent="0.25">
      <c r="A8" s="195"/>
      <c r="B8" s="379"/>
      <c r="C8" s="380"/>
      <c r="D8" s="380">
        <v>1</v>
      </c>
      <c r="E8" s="202">
        <v>2</v>
      </c>
      <c r="F8" s="203">
        <v>3</v>
      </c>
      <c r="G8" s="353">
        <v>3</v>
      </c>
      <c r="H8" s="202">
        <v>4</v>
      </c>
      <c r="I8" s="204" t="s">
        <v>209</v>
      </c>
      <c r="J8" s="426" t="s">
        <v>48</v>
      </c>
      <c r="K8" s="195"/>
    </row>
    <row r="9" spans="1:11" s="201" customFormat="1" ht="30" customHeight="1" x14ac:dyDescent="0.2">
      <c r="A9" s="195"/>
      <c r="B9" s="205" t="s">
        <v>212</v>
      </c>
      <c r="C9" s="206" t="s">
        <v>213</v>
      </c>
      <c r="D9" s="207" t="s">
        <v>214</v>
      </c>
      <c r="E9" s="208">
        <f t="shared" ref="E9:H11" si="0">E10</f>
        <v>1256417.1499999999</v>
      </c>
      <c r="F9" s="209"/>
      <c r="G9" s="372">
        <f>SUM(G10)</f>
        <v>1273103.19</v>
      </c>
      <c r="H9" s="208">
        <f t="shared" si="0"/>
        <v>805965.32</v>
      </c>
      <c r="I9" s="210">
        <f>SUM(H9/E9)*100</f>
        <v>64.147908200711839</v>
      </c>
      <c r="J9" s="423">
        <f>SUM(H9/G9)*100</f>
        <v>63.307147946114249</v>
      </c>
      <c r="K9" s="195"/>
    </row>
    <row r="10" spans="1:11" s="201" customFormat="1" ht="30" customHeight="1" x14ac:dyDescent="0.2">
      <c r="A10" s="195"/>
      <c r="B10" s="211" t="s">
        <v>215</v>
      </c>
      <c r="C10" s="212" t="s">
        <v>216</v>
      </c>
      <c r="D10" s="213" t="s">
        <v>217</v>
      </c>
      <c r="E10" s="214">
        <f t="shared" si="0"/>
        <v>1256417.1499999999</v>
      </c>
      <c r="F10" s="215"/>
      <c r="G10" s="371">
        <f>SUM(G11)</f>
        <v>1273103.19</v>
      </c>
      <c r="H10" s="214">
        <f t="shared" si="0"/>
        <v>805965.32</v>
      </c>
      <c r="I10" s="216">
        <f t="shared" ref="I10:I67" si="1">SUM(H10/E10)*100</f>
        <v>64.147908200711839</v>
      </c>
      <c r="J10" s="423">
        <f t="shared" ref="J10:J56" si="2">SUM(H10/G10)*100</f>
        <v>63.307147946114249</v>
      </c>
      <c r="K10" s="195"/>
    </row>
    <row r="11" spans="1:11" s="201" customFormat="1" ht="32.25" customHeight="1" x14ac:dyDescent="0.2">
      <c r="A11" s="195"/>
      <c r="B11" s="217">
        <v>17097</v>
      </c>
      <c r="C11" s="218" t="s">
        <v>218</v>
      </c>
      <c r="D11" s="219" t="s">
        <v>219</v>
      </c>
      <c r="E11" s="220">
        <f t="shared" si="0"/>
        <v>1256417.1499999999</v>
      </c>
      <c r="F11" s="221"/>
      <c r="G11" s="388">
        <f>SUM(G12)</f>
        <v>1273103.19</v>
      </c>
      <c r="H11" s="220">
        <f t="shared" si="0"/>
        <v>805965.32</v>
      </c>
      <c r="I11" s="222">
        <f t="shared" si="1"/>
        <v>64.147908200711839</v>
      </c>
      <c r="J11" s="423">
        <f t="shared" si="2"/>
        <v>63.307147946114249</v>
      </c>
      <c r="K11" s="195"/>
    </row>
    <row r="12" spans="1:11" s="201" customFormat="1" ht="30" customHeight="1" x14ac:dyDescent="0.2">
      <c r="A12" s="195"/>
      <c r="B12" s="223">
        <v>82</v>
      </c>
      <c r="C12" s="224" t="s">
        <v>220</v>
      </c>
      <c r="D12" s="225" t="s">
        <v>221</v>
      </c>
      <c r="E12" s="226">
        <f>SUM(E13:E21)</f>
        <v>1256417.1499999999</v>
      </c>
      <c r="F12" s="221"/>
      <c r="G12" s="389">
        <f>SUM(G13:G20)</f>
        <v>1273103.19</v>
      </c>
      <c r="H12" s="226">
        <f>SUM(H22+H163+H346+H376+H392+H438)</f>
        <v>805965.32</v>
      </c>
      <c r="I12" s="227">
        <f t="shared" si="1"/>
        <v>64.147908200711839</v>
      </c>
      <c r="J12" s="423">
        <f t="shared" si="2"/>
        <v>63.307147946114249</v>
      </c>
      <c r="K12" s="195"/>
    </row>
    <row r="13" spans="1:11" s="234" customFormat="1" ht="30" customHeight="1" x14ac:dyDescent="0.2">
      <c r="A13" s="228"/>
      <c r="B13" s="229"/>
      <c r="C13" s="230">
        <v>1</v>
      </c>
      <c r="D13" s="231" t="s">
        <v>313</v>
      </c>
      <c r="E13" s="192">
        <v>106303.09</v>
      </c>
      <c r="F13" s="221"/>
      <c r="G13" s="361">
        <v>109264.7</v>
      </c>
      <c r="H13" s="232">
        <v>61908.25</v>
      </c>
      <c r="I13" s="233">
        <f>SUM(H13/E13)*100</f>
        <v>58.237488675070502</v>
      </c>
      <c r="J13" s="423">
        <f t="shared" si="2"/>
        <v>56.658966711115298</v>
      </c>
      <c r="K13" s="228"/>
    </row>
    <row r="14" spans="1:11" s="234" customFormat="1" ht="30" customHeight="1" x14ac:dyDescent="0.2">
      <c r="A14" s="228"/>
      <c r="B14" s="229"/>
      <c r="C14" s="230">
        <v>2</v>
      </c>
      <c r="D14" s="231" t="s">
        <v>314</v>
      </c>
      <c r="E14" s="235">
        <v>0</v>
      </c>
      <c r="F14" s="221"/>
      <c r="G14" s="361" t="s">
        <v>332</v>
      </c>
      <c r="H14" s="235">
        <v>0</v>
      </c>
      <c r="I14" s="233">
        <v>0</v>
      </c>
      <c r="J14" s="423">
        <v>0</v>
      </c>
      <c r="K14" s="228"/>
    </row>
    <row r="15" spans="1:11" s="234" customFormat="1" ht="30" customHeight="1" x14ac:dyDescent="0.2">
      <c r="A15" s="228"/>
      <c r="B15" s="229"/>
      <c r="C15" s="230">
        <v>3</v>
      </c>
      <c r="D15" s="231" t="s">
        <v>315</v>
      </c>
      <c r="E15" s="193">
        <v>16206.37</v>
      </c>
      <c r="F15" s="221"/>
      <c r="G15" s="361">
        <v>16755.79</v>
      </c>
      <c r="H15" s="232">
        <v>13532.86</v>
      </c>
      <c r="I15" s="233">
        <f t="shared" ref="I15:I18" si="3">SUM(H15/E15)*100</f>
        <v>83.503338502082826</v>
      </c>
      <c r="J15" s="423">
        <f t="shared" si="2"/>
        <v>80.765275764377563</v>
      </c>
      <c r="K15" s="228"/>
    </row>
    <row r="16" spans="1:11" s="234" customFormat="1" ht="30" customHeight="1" x14ac:dyDescent="0.2">
      <c r="A16" s="228"/>
      <c r="B16" s="229"/>
      <c r="C16" s="230">
        <v>4</v>
      </c>
      <c r="D16" s="231" t="s">
        <v>316</v>
      </c>
      <c r="E16" s="193">
        <v>0</v>
      </c>
      <c r="F16" s="221"/>
      <c r="G16" s="361">
        <v>0</v>
      </c>
      <c r="H16" s="235">
        <v>0</v>
      </c>
      <c r="I16" s="233">
        <v>0</v>
      </c>
      <c r="J16" s="423">
        <v>0</v>
      </c>
      <c r="K16" s="228"/>
    </row>
    <row r="17" spans="1:11" s="234" customFormat="1" ht="30" customHeight="1" x14ac:dyDescent="0.2">
      <c r="A17" s="228"/>
      <c r="B17" s="229"/>
      <c r="C17" s="230">
        <v>5</v>
      </c>
      <c r="D17" s="231" t="s">
        <v>317</v>
      </c>
      <c r="E17" s="193">
        <v>1126739.69</v>
      </c>
      <c r="F17" s="221"/>
      <c r="G17" s="361">
        <v>1139914.7</v>
      </c>
      <c r="H17" s="232">
        <v>721094.8</v>
      </c>
      <c r="I17" s="233">
        <f t="shared" si="3"/>
        <v>63.998349077416464</v>
      </c>
      <c r="J17" s="423">
        <f t="shared" si="2"/>
        <v>63.258663126284809</v>
      </c>
      <c r="K17" s="228"/>
    </row>
    <row r="18" spans="1:11" s="234" customFormat="1" ht="30" customHeight="1" x14ac:dyDescent="0.2">
      <c r="A18" s="228"/>
      <c r="B18" s="229"/>
      <c r="C18" s="230">
        <v>6</v>
      </c>
      <c r="D18" s="231" t="s">
        <v>268</v>
      </c>
      <c r="E18" s="193">
        <v>7168</v>
      </c>
      <c r="F18" s="221"/>
      <c r="G18" s="361">
        <v>7168</v>
      </c>
      <c r="H18" s="232">
        <v>9429.41</v>
      </c>
      <c r="I18" s="233">
        <f t="shared" si="3"/>
        <v>131.54868861607142</v>
      </c>
      <c r="J18" s="423">
        <f t="shared" si="2"/>
        <v>131.54868861607142</v>
      </c>
      <c r="K18" s="228"/>
    </row>
    <row r="19" spans="1:11" s="234" customFormat="1" ht="30" customHeight="1" x14ac:dyDescent="0.2">
      <c r="A19" s="228"/>
      <c r="B19" s="229"/>
      <c r="C19" s="230">
        <v>7</v>
      </c>
      <c r="D19" s="231" t="s">
        <v>318</v>
      </c>
      <c r="E19" s="193">
        <v>0</v>
      </c>
      <c r="F19" s="221"/>
      <c r="G19" s="361">
        <v>0</v>
      </c>
      <c r="H19" s="232">
        <v>0</v>
      </c>
      <c r="I19" s="233">
        <v>0</v>
      </c>
      <c r="J19" s="423">
        <v>0</v>
      </c>
      <c r="K19" s="228"/>
    </row>
    <row r="20" spans="1:11" s="234" customFormat="1" ht="30" customHeight="1" x14ac:dyDescent="0.2">
      <c r="A20" s="228"/>
      <c r="B20" s="229"/>
      <c r="C20" s="230">
        <v>8</v>
      </c>
      <c r="D20" s="231" t="s">
        <v>319</v>
      </c>
      <c r="E20" s="193">
        <v>0</v>
      </c>
      <c r="F20" s="221"/>
      <c r="G20" s="361">
        <v>0</v>
      </c>
      <c r="H20" s="232">
        <v>0</v>
      </c>
      <c r="I20" s="233">
        <v>0</v>
      </c>
      <c r="J20" s="423">
        <v>0</v>
      </c>
      <c r="K20" s="228"/>
    </row>
    <row r="21" spans="1:11" s="234" customFormat="1" ht="30" customHeight="1" x14ac:dyDescent="0.2">
      <c r="A21" s="228"/>
      <c r="B21" s="229"/>
      <c r="C21" s="230">
        <v>9</v>
      </c>
      <c r="D21" s="231" t="s">
        <v>320</v>
      </c>
      <c r="E21" s="193">
        <v>0</v>
      </c>
      <c r="F21" s="221"/>
      <c r="G21" s="361">
        <v>10344.799999999999</v>
      </c>
      <c r="H21" s="232">
        <v>0</v>
      </c>
      <c r="I21" s="233">
        <v>0</v>
      </c>
      <c r="J21" s="423">
        <f t="shared" si="2"/>
        <v>0</v>
      </c>
      <c r="K21" s="228"/>
    </row>
    <row r="22" spans="1:11" s="201" customFormat="1" ht="30" customHeight="1" x14ac:dyDescent="0.2">
      <c r="A22" s="195"/>
      <c r="B22" s="236" t="s">
        <v>222</v>
      </c>
      <c r="C22" s="237" t="s">
        <v>223</v>
      </c>
      <c r="D22" s="238" t="s">
        <v>224</v>
      </c>
      <c r="E22" s="239">
        <f>SUM(E23+E53+E67+E146)</f>
        <v>1203124.49</v>
      </c>
      <c r="F22" s="221"/>
      <c r="G22" s="354">
        <f>SUM(G23+G53+G67+G146)</f>
        <v>1224777.6000000001</v>
      </c>
      <c r="H22" s="239">
        <f>SUM(H23+H53+H67+H146)</f>
        <v>778102.05999999994</v>
      </c>
      <c r="I22" s="240">
        <f t="shared" si="1"/>
        <v>64.673445388847497</v>
      </c>
      <c r="J22" s="423">
        <f t="shared" si="2"/>
        <v>63.530069459140982</v>
      </c>
      <c r="K22" s="195"/>
    </row>
    <row r="23" spans="1:11" ht="23.25" customHeight="1" x14ac:dyDescent="0.2">
      <c r="B23" s="241" t="s">
        <v>225</v>
      </c>
      <c r="C23" s="242" t="s">
        <v>210</v>
      </c>
      <c r="D23" s="243" t="s">
        <v>211</v>
      </c>
      <c r="E23" s="244">
        <f t="shared" ref="E23:H23" si="4">E24</f>
        <v>30075.360000000001</v>
      </c>
      <c r="F23" s="221"/>
      <c r="G23" s="355">
        <f>SUM(G24)</f>
        <v>30767.52</v>
      </c>
      <c r="H23" s="244">
        <f t="shared" si="4"/>
        <v>18869.32</v>
      </c>
      <c r="I23" s="245">
        <f t="shared" si="1"/>
        <v>62.740130126455675</v>
      </c>
      <c r="J23" s="423">
        <f t="shared" si="2"/>
        <v>61.328699875713092</v>
      </c>
    </row>
    <row r="24" spans="1:11" ht="21" customHeight="1" x14ac:dyDescent="0.2">
      <c r="B24" s="246" t="s">
        <v>226</v>
      </c>
      <c r="C24" s="247">
        <v>48007</v>
      </c>
      <c r="D24" s="248" t="s">
        <v>227</v>
      </c>
      <c r="E24" s="249">
        <f>SUM(E26+E50)</f>
        <v>30075.360000000001</v>
      </c>
      <c r="F24" s="221"/>
      <c r="G24" s="358">
        <f>SUM(G26+G50)</f>
        <v>30767.52</v>
      </c>
      <c r="H24" s="249">
        <f>SUM(H26+H50)</f>
        <v>18869.32</v>
      </c>
      <c r="I24" s="250">
        <f t="shared" si="1"/>
        <v>62.740130126455675</v>
      </c>
      <c r="J24" s="423">
        <f t="shared" si="2"/>
        <v>61.328699875713092</v>
      </c>
    </row>
    <row r="25" spans="1:11" ht="16.5" customHeight="1" x14ac:dyDescent="0.2">
      <c r="B25" s="229">
        <v>3</v>
      </c>
      <c r="C25" s="251"/>
      <c r="D25" s="231"/>
      <c r="E25" s="235"/>
      <c r="F25" s="221"/>
      <c r="G25" s="361"/>
      <c r="H25" s="235">
        <f>SUM(H26+H50)</f>
        <v>18869.32</v>
      </c>
      <c r="I25" s="252">
        <v>0</v>
      </c>
      <c r="J25" s="423">
        <v>0</v>
      </c>
    </row>
    <row r="26" spans="1:11" ht="16.5" customHeight="1" x14ac:dyDescent="0.2">
      <c r="B26" s="229"/>
      <c r="C26" s="251">
        <v>32</v>
      </c>
      <c r="D26" s="231" t="s">
        <v>228</v>
      </c>
      <c r="E26" s="235">
        <v>29225.360000000001</v>
      </c>
      <c r="F26" s="221"/>
      <c r="G26" s="361">
        <v>29817.52</v>
      </c>
      <c r="H26" s="235">
        <f>SUM(H27+H30+H36+H46)</f>
        <v>18362.82</v>
      </c>
      <c r="I26" s="252">
        <f t="shared" si="1"/>
        <v>62.83180087430916</v>
      </c>
      <c r="J26" s="423">
        <f t="shared" si="2"/>
        <v>61.583994913057829</v>
      </c>
    </row>
    <row r="27" spans="1:11" ht="16.5" customHeight="1" x14ac:dyDescent="0.2">
      <c r="B27" s="229"/>
      <c r="C27" s="251">
        <v>321</v>
      </c>
      <c r="D27" s="231" t="s">
        <v>229</v>
      </c>
      <c r="E27" s="235"/>
      <c r="F27" s="221"/>
      <c r="G27" s="361"/>
      <c r="H27" s="235">
        <f>SUM(H28:H29)</f>
        <v>3075.64</v>
      </c>
      <c r="I27" s="252">
        <v>0</v>
      </c>
      <c r="J27" s="423">
        <v>0</v>
      </c>
    </row>
    <row r="28" spans="1:11" ht="16.5" customHeight="1" x14ac:dyDescent="0.2">
      <c r="B28" s="253"/>
      <c r="C28" s="254">
        <v>3211</v>
      </c>
      <c r="D28" s="255" t="s">
        <v>28</v>
      </c>
      <c r="E28" s="256"/>
      <c r="F28" s="257"/>
      <c r="G28" s="362"/>
      <c r="H28" s="256">
        <v>2860.64</v>
      </c>
      <c r="I28" s="252">
        <v>0</v>
      </c>
      <c r="J28" s="423">
        <v>0</v>
      </c>
    </row>
    <row r="29" spans="1:11" ht="16.5" customHeight="1" x14ac:dyDescent="0.2">
      <c r="B29" s="253"/>
      <c r="C29" s="254">
        <v>3213</v>
      </c>
      <c r="D29" s="255" t="s">
        <v>112</v>
      </c>
      <c r="E29" s="256"/>
      <c r="F29" s="257"/>
      <c r="G29" s="362"/>
      <c r="H29" s="256">
        <v>215</v>
      </c>
      <c r="I29" s="252">
        <v>0</v>
      </c>
      <c r="J29" s="423">
        <v>0</v>
      </c>
    </row>
    <row r="30" spans="1:11" ht="16.5" customHeight="1" x14ac:dyDescent="0.2">
      <c r="B30" s="229"/>
      <c r="C30" s="251">
        <v>322</v>
      </c>
      <c r="D30" s="231" t="s">
        <v>230</v>
      </c>
      <c r="E30" s="235"/>
      <c r="F30" s="221"/>
      <c r="G30" s="361"/>
      <c r="H30" s="235">
        <f>SUM(H31:H35)</f>
        <v>3185.8900000000003</v>
      </c>
      <c r="I30" s="252">
        <v>0</v>
      </c>
      <c r="J30" s="423">
        <v>0</v>
      </c>
    </row>
    <row r="31" spans="1:11" ht="16.5" customHeight="1" x14ac:dyDescent="0.2">
      <c r="B31" s="253"/>
      <c r="C31" s="254">
        <v>3221</v>
      </c>
      <c r="D31" s="255" t="s">
        <v>113</v>
      </c>
      <c r="E31" s="256"/>
      <c r="F31" s="257"/>
      <c r="G31" s="362"/>
      <c r="H31" s="256">
        <v>2649.27</v>
      </c>
      <c r="I31" s="252">
        <v>0</v>
      </c>
      <c r="J31" s="423">
        <v>0</v>
      </c>
    </row>
    <row r="32" spans="1:11" ht="16.5" customHeight="1" x14ac:dyDescent="0.2">
      <c r="B32" s="253"/>
      <c r="C32" s="254">
        <v>3222</v>
      </c>
      <c r="D32" s="255" t="s">
        <v>114</v>
      </c>
      <c r="E32" s="256"/>
      <c r="F32" s="257"/>
      <c r="G32" s="362"/>
      <c r="H32" s="256">
        <v>343.09</v>
      </c>
      <c r="I32" s="252">
        <v>0</v>
      </c>
      <c r="J32" s="423">
        <v>0</v>
      </c>
    </row>
    <row r="33" spans="2:10" ht="16.5" customHeight="1" x14ac:dyDescent="0.2">
      <c r="B33" s="253"/>
      <c r="C33" s="254">
        <v>3224</v>
      </c>
      <c r="D33" s="255" t="s">
        <v>308</v>
      </c>
      <c r="E33" s="256"/>
      <c r="F33" s="257"/>
      <c r="G33" s="362"/>
      <c r="H33" s="256">
        <v>193.53</v>
      </c>
      <c r="I33" s="252">
        <v>0</v>
      </c>
      <c r="J33" s="423">
        <v>0</v>
      </c>
    </row>
    <row r="34" spans="2:10" ht="16.5" customHeight="1" x14ac:dyDescent="0.2">
      <c r="B34" s="253"/>
      <c r="C34" s="254">
        <v>3225</v>
      </c>
      <c r="D34" s="255" t="s">
        <v>309</v>
      </c>
      <c r="E34" s="256"/>
      <c r="F34" s="257"/>
      <c r="G34" s="362"/>
      <c r="H34" s="256">
        <v>0</v>
      </c>
      <c r="I34" s="252">
        <v>0</v>
      </c>
      <c r="J34" s="423">
        <v>0</v>
      </c>
    </row>
    <row r="35" spans="2:10" ht="16.5" customHeight="1" x14ac:dyDescent="0.2">
      <c r="B35" s="253"/>
      <c r="C35" s="254">
        <v>3227</v>
      </c>
      <c r="D35" s="181" t="s">
        <v>118</v>
      </c>
      <c r="E35" s="256"/>
      <c r="F35" s="257"/>
      <c r="G35" s="362"/>
      <c r="H35" s="256">
        <v>0</v>
      </c>
      <c r="I35" s="252">
        <v>0</v>
      </c>
      <c r="J35" s="423">
        <v>0</v>
      </c>
    </row>
    <row r="36" spans="2:10" ht="16.5" customHeight="1" x14ac:dyDescent="0.2">
      <c r="B36" s="229"/>
      <c r="C36" s="251">
        <v>323</v>
      </c>
      <c r="D36" s="231" t="s">
        <v>231</v>
      </c>
      <c r="E36" s="235"/>
      <c r="F36" s="221"/>
      <c r="G36" s="361"/>
      <c r="H36" s="235">
        <f>SUM(H37:H45)</f>
        <v>11781.12</v>
      </c>
      <c r="I36" s="252">
        <v>0</v>
      </c>
      <c r="J36" s="423">
        <v>0</v>
      </c>
    </row>
    <row r="37" spans="2:10" ht="16.5" customHeight="1" x14ac:dyDescent="0.2">
      <c r="B37" s="253"/>
      <c r="C37" s="254">
        <v>3231</v>
      </c>
      <c r="D37" s="181" t="s">
        <v>120</v>
      </c>
      <c r="E37" s="256"/>
      <c r="F37" s="257"/>
      <c r="G37" s="362"/>
      <c r="H37" s="256">
        <v>1302.8399999999999</v>
      </c>
      <c r="I37" s="252">
        <v>0</v>
      </c>
      <c r="J37" s="423">
        <v>0</v>
      </c>
    </row>
    <row r="38" spans="2:10" ht="16.5" customHeight="1" x14ac:dyDescent="0.2">
      <c r="B38" s="253"/>
      <c r="C38" s="254">
        <v>3232</v>
      </c>
      <c r="D38" s="181" t="s">
        <v>121</v>
      </c>
      <c r="E38" s="256"/>
      <c r="F38" s="257"/>
      <c r="G38" s="362"/>
      <c r="H38" s="256">
        <v>1563.33</v>
      </c>
      <c r="I38" s="252">
        <v>0</v>
      </c>
      <c r="J38" s="423">
        <v>0</v>
      </c>
    </row>
    <row r="39" spans="2:10" ht="16.5" customHeight="1" x14ac:dyDescent="0.2">
      <c r="B39" s="253"/>
      <c r="C39" s="254">
        <v>3233</v>
      </c>
      <c r="D39" s="181" t="s">
        <v>122</v>
      </c>
      <c r="E39" s="256"/>
      <c r="F39" s="257"/>
      <c r="G39" s="362"/>
      <c r="H39" s="256">
        <v>0</v>
      </c>
      <c r="I39" s="252">
        <v>0</v>
      </c>
      <c r="J39" s="423">
        <v>0</v>
      </c>
    </row>
    <row r="40" spans="2:10" ht="16.5" customHeight="1" x14ac:dyDescent="0.2">
      <c r="B40" s="253"/>
      <c r="C40" s="254">
        <v>3234</v>
      </c>
      <c r="D40" s="181" t="s">
        <v>123</v>
      </c>
      <c r="E40" s="256"/>
      <c r="F40" s="257"/>
      <c r="G40" s="362"/>
      <c r="H40" s="256">
        <v>4509.53</v>
      </c>
      <c r="I40" s="252">
        <v>0</v>
      </c>
      <c r="J40" s="423">
        <v>0</v>
      </c>
    </row>
    <row r="41" spans="2:10" ht="16.5" customHeight="1" x14ac:dyDescent="0.2">
      <c r="B41" s="253"/>
      <c r="C41" s="254">
        <v>3235</v>
      </c>
      <c r="D41" s="181" t="s">
        <v>124</v>
      </c>
      <c r="E41" s="256"/>
      <c r="F41" s="257"/>
      <c r="G41" s="362"/>
      <c r="H41" s="256">
        <v>996.9</v>
      </c>
      <c r="I41" s="252">
        <v>0</v>
      </c>
      <c r="J41" s="423">
        <v>0</v>
      </c>
    </row>
    <row r="42" spans="2:10" ht="16.5" customHeight="1" x14ac:dyDescent="0.2">
      <c r="B42" s="253"/>
      <c r="C42" s="254">
        <v>3236</v>
      </c>
      <c r="D42" s="181" t="s">
        <v>125</v>
      </c>
      <c r="E42" s="256"/>
      <c r="F42" s="257"/>
      <c r="G42" s="362"/>
      <c r="H42" s="256">
        <v>66.38</v>
      </c>
      <c r="I42" s="252">
        <v>0</v>
      </c>
      <c r="J42" s="423">
        <v>0</v>
      </c>
    </row>
    <row r="43" spans="2:10" ht="16.5" customHeight="1" x14ac:dyDescent="0.2">
      <c r="B43" s="253"/>
      <c r="C43" s="254">
        <v>3237</v>
      </c>
      <c r="D43" s="181" t="s">
        <v>126</v>
      </c>
      <c r="E43" s="256"/>
      <c r="F43" s="257"/>
      <c r="G43" s="362"/>
      <c r="H43" s="256">
        <v>497.7</v>
      </c>
      <c r="I43" s="252">
        <v>0</v>
      </c>
      <c r="J43" s="423">
        <v>0</v>
      </c>
    </row>
    <row r="44" spans="2:10" ht="16.5" customHeight="1" x14ac:dyDescent="0.2">
      <c r="B44" s="253"/>
      <c r="C44" s="254">
        <v>3238</v>
      </c>
      <c r="D44" s="181" t="s">
        <v>127</v>
      </c>
      <c r="E44" s="256"/>
      <c r="F44" s="257"/>
      <c r="G44" s="362"/>
      <c r="H44" s="256">
        <v>1146.94</v>
      </c>
      <c r="I44" s="252">
        <v>0</v>
      </c>
      <c r="J44" s="423">
        <v>0</v>
      </c>
    </row>
    <row r="45" spans="2:10" ht="16.5" customHeight="1" x14ac:dyDescent="0.2">
      <c r="B45" s="253"/>
      <c r="C45" s="254">
        <v>3239</v>
      </c>
      <c r="D45" s="181" t="s">
        <v>128</v>
      </c>
      <c r="E45" s="256"/>
      <c r="F45" s="257"/>
      <c r="G45" s="362"/>
      <c r="H45" s="256">
        <v>1697.5</v>
      </c>
      <c r="I45" s="252">
        <v>0</v>
      </c>
      <c r="J45" s="423">
        <v>0</v>
      </c>
    </row>
    <row r="46" spans="2:10" ht="16.5" customHeight="1" x14ac:dyDescent="0.2">
      <c r="B46" s="229"/>
      <c r="C46" s="251">
        <v>329</v>
      </c>
      <c r="D46" s="231" t="s">
        <v>232</v>
      </c>
      <c r="E46" s="235"/>
      <c r="F46" s="221"/>
      <c r="G46" s="361"/>
      <c r="H46" s="235">
        <f>SUM(H47:H49)</f>
        <v>320.17</v>
      </c>
      <c r="I46" s="252">
        <v>0</v>
      </c>
      <c r="J46" s="423">
        <v>0</v>
      </c>
    </row>
    <row r="47" spans="2:10" ht="16.5" customHeight="1" x14ac:dyDescent="0.2">
      <c r="B47" s="253"/>
      <c r="C47" s="254">
        <v>3294</v>
      </c>
      <c r="D47" s="181" t="s">
        <v>130</v>
      </c>
      <c r="E47" s="256"/>
      <c r="F47" s="257"/>
      <c r="G47" s="362"/>
      <c r="H47" s="256">
        <v>40</v>
      </c>
      <c r="I47" s="252">
        <v>0</v>
      </c>
      <c r="J47" s="423">
        <v>0</v>
      </c>
    </row>
    <row r="48" spans="2:10" ht="16.5" customHeight="1" x14ac:dyDescent="0.2">
      <c r="B48" s="253"/>
      <c r="C48" s="254">
        <v>3295</v>
      </c>
      <c r="D48" s="182" t="s">
        <v>131</v>
      </c>
      <c r="E48" s="256"/>
      <c r="F48" s="257"/>
      <c r="G48" s="362"/>
      <c r="H48" s="256">
        <v>135.06</v>
      </c>
      <c r="I48" s="252">
        <v>0</v>
      </c>
      <c r="J48" s="423">
        <v>0</v>
      </c>
    </row>
    <row r="49" spans="2:10" ht="16.5" customHeight="1" x14ac:dyDescent="0.2">
      <c r="B49" s="253"/>
      <c r="C49" s="254">
        <v>3299</v>
      </c>
      <c r="D49" s="181" t="s">
        <v>132</v>
      </c>
      <c r="E49" s="256"/>
      <c r="F49" s="257"/>
      <c r="G49" s="362"/>
      <c r="H49" s="256">
        <v>145.11000000000001</v>
      </c>
      <c r="I49" s="252">
        <v>0</v>
      </c>
      <c r="J49" s="423">
        <v>0</v>
      </c>
    </row>
    <row r="50" spans="2:10" ht="16.5" customHeight="1" x14ac:dyDescent="0.2">
      <c r="B50" s="229"/>
      <c r="C50" s="251">
        <v>34</v>
      </c>
      <c r="D50" s="231" t="s">
        <v>233</v>
      </c>
      <c r="E50" s="235">
        <v>850</v>
      </c>
      <c r="F50" s="221"/>
      <c r="G50" s="361">
        <v>950</v>
      </c>
      <c r="H50" s="235">
        <f>SUM(H51)</f>
        <v>506.5</v>
      </c>
      <c r="I50" s="252">
        <f t="shared" si="1"/>
        <v>59.588235294117645</v>
      </c>
      <c r="J50" s="423">
        <f t="shared" si="2"/>
        <v>53.315789473684205</v>
      </c>
    </row>
    <row r="51" spans="2:10" ht="16.5" customHeight="1" x14ac:dyDescent="0.2">
      <c r="B51" s="229"/>
      <c r="C51" s="251">
        <v>343</v>
      </c>
      <c r="D51" s="231" t="s">
        <v>234</v>
      </c>
      <c r="E51" s="235"/>
      <c r="F51" s="221"/>
      <c r="G51" s="361"/>
      <c r="H51" s="235">
        <f>SUM(H52)</f>
        <v>506.5</v>
      </c>
      <c r="I51" s="252">
        <v>0</v>
      </c>
      <c r="J51" s="423">
        <v>0</v>
      </c>
    </row>
    <row r="52" spans="2:10" ht="16.5" customHeight="1" x14ac:dyDescent="0.2">
      <c r="B52" s="253"/>
      <c r="C52" s="254">
        <v>3431</v>
      </c>
      <c r="D52" s="181" t="s">
        <v>135</v>
      </c>
      <c r="E52" s="256"/>
      <c r="F52" s="257"/>
      <c r="G52" s="362"/>
      <c r="H52" s="256">
        <v>506.5</v>
      </c>
      <c r="I52" s="252">
        <v>0</v>
      </c>
      <c r="J52" s="423">
        <v>0</v>
      </c>
    </row>
    <row r="53" spans="2:10" ht="21.75" customHeight="1" x14ac:dyDescent="0.2">
      <c r="B53" s="241" t="s">
        <v>225</v>
      </c>
      <c r="C53" s="242" t="s">
        <v>235</v>
      </c>
      <c r="D53" s="243" t="s">
        <v>236</v>
      </c>
      <c r="E53" s="244">
        <f t="shared" ref="E53:H53" si="5">E54</f>
        <v>57959.13</v>
      </c>
      <c r="F53" s="221"/>
      <c r="G53" s="355">
        <f>SUM(G54)</f>
        <v>69904.08</v>
      </c>
      <c r="H53" s="244">
        <f t="shared" si="5"/>
        <v>35846.03</v>
      </c>
      <c r="I53" s="258">
        <f t="shared" si="1"/>
        <v>61.847080865430527</v>
      </c>
      <c r="J53" s="423">
        <f t="shared" si="2"/>
        <v>51.278881003798347</v>
      </c>
    </row>
    <row r="54" spans="2:10" x14ac:dyDescent="0.2">
      <c r="B54" s="246" t="s">
        <v>226</v>
      </c>
      <c r="C54" s="247">
        <v>48007</v>
      </c>
      <c r="D54" s="248" t="s">
        <v>227</v>
      </c>
      <c r="E54" s="259">
        <f>SUM(E56)</f>
        <v>57959.13</v>
      </c>
      <c r="F54" s="260"/>
      <c r="G54" s="360">
        <f>SUM(G56)</f>
        <v>69904.08</v>
      </c>
      <c r="H54" s="259">
        <f>SUM(H56)</f>
        <v>35846.03</v>
      </c>
      <c r="I54" s="250">
        <f t="shared" si="1"/>
        <v>61.847080865430527</v>
      </c>
      <c r="J54" s="423">
        <f t="shared" si="2"/>
        <v>51.278881003798347</v>
      </c>
    </row>
    <row r="55" spans="2:10" ht="16.5" customHeight="1" x14ac:dyDescent="0.2">
      <c r="B55" s="229">
        <v>3</v>
      </c>
      <c r="C55" s="251"/>
      <c r="D55" s="231"/>
      <c r="E55" s="261"/>
      <c r="F55" s="260"/>
      <c r="G55" s="390"/>
      <c r="H55" s="261">
        <f>SUM(H56)</f>
        <v>35846.03</v>
      </c>
      <c r="I55" s="252">
        <v>0</v>
      </c>
      <c r="J55" s="423">
        <v>0</v>
      </c>
    </row>
    <row r="56" spans="2:10" ht="16.5" customHeight="1" x14ac:dyDescent="0.2">
      <c r="B56" s="229"/>
      <c r="C56" s="251">
        <v>32</v>
      </c>
      <c r="D56" s="231" t="s">
        <v>228</v>
      </c>
      <c r="E56" s="261">
        <v>57959.13</v>
      </c>
      <c r="F56" s="260"/>
      <c r="G56" s="390">
        <v>69904.08</v>
      </c>
      <c r="H56" s="261">
        <f>SUM(H57+H59+H61+H64)</f>
        <v>35846.03</v>
      </c>
      <c r="I56" s="252">
        <f t="shared" si="1"/>
        <v>61.847080865430527</v>
      </c>
      <c r="J56" s="423">
        <f t="shared" si="2"/>
        <v>51.278881003798347</v>
      </c>
    </row>
    <row r="57" spans="2:10" ht="16.5" customHeight="1" x14ac:dyDescent="0.2">
      <c r="B57" s="229"/>
      <c r="C57" s="251">
        <v>321</v>
      </c>
      <c r="D57" s="231" t="s">
        <v>229</v>
      </c>
      <c r="E57" s="261"/>
      <c r="F57" s="260"/>
      <c r="G57" s="390"/>
      <c r="H57" s="261">
        <f>SUM(H58)</f>
        <v>24138.53</v>
      </c>
      <c r="I57" s="252">
        <v>0</v>
      </c>
      <c r="J57" s="423">
        <v>0</v>
      </c>
    </row>
    <row r="58" spans="2:10" ht="24" customHeight="1" x14ac:dyDescent="0.2">
      <c r="B58" s="253"/>
      <c r="C58" s="254">
        <v>3212</v>
      </c>
      <c r="D58" s="181" t="s">
        <v>111</v>
      </c>
      <c r="E58" s="262"/>
      <c r="F58" s="263"/>
      <c r="G58" s="391"/>
      <c r="H58" s="262">
        <v>24138.53</v>
      </c>
      <c r="I58" s="252">
        <v>0</v>
      </c>
      <c r="J58" s="423">
        <v>0</v>
      </c>
    </row>
    <row r="59" spans="2:10" ht="16.5" customHeight="1" x14ac:dyDescent="0.2">
      <c r="B59" s="229"/>
      <c r="C59" s="251">
        <v>322</v>
      </c>
      <c r="D59" s="231" t="s">
        <v>230</v>
      </c>
      <c r="E59" s="261"/>
      <c r="F59" s="260"/>
      <c r="G59" s="390"/>
      <c r="H59" s="261">
        <f>SUM(H60)</f>
        <v>8243.32</v>
      </c>
      <c r="I59" s="252">
        <v>0</v>
      </c>
      <c r="J59" s="423">
        <v>0</v>
      </c>
    </row>
    <row r="60" spans="2:10" ht="16.5" customHeight="1" x14ac:dyDescent="0.2">
      <c r="B60" s="253"/>
      <c r="C60" s="254">
        <v>3223</v>
      </c>
      <c r="D60" s="181" t="s">
        <v>115</v>
      </c>
      <c r="E60" s="262"/>
      <c r="F60" s="263"/>
      <c r="G60" s="391"/>
      <c r="H60" s="262">
        <v>8243.32</v>
      </c>
      <c r="I60" s="252">
        <v>0</v>
      </c>
      <c r="J60" s="423">
        <v>0</v>
      </c>
    </row>
    <row r="61" spans="2:10" ht="16.5" customHeight="1" x14ac:dyDescent="0.2">
      <c r="B61" s="229"/>
      <c r="C61" s="251">
        <v>323</v>
      </c>
      <c r="D61" s="231" t="s">
        <v>231</v>
      </c>
      <c r="E61" s="261"/>
      <c r="F61" s="260"/>
      <c r="G61" s="390"/>
      <c r="H61" s="261">
        <f>SUM(H62:H63)</f>
        <v>2827.96</v>
      </c>
      <c r="I61" s="252">
        <v>0</v>
      </c>
      <c r="J61" s="423">
        <v>0</v>
      </c>
    </row>
    <row r="62" spans="2:10" ht="16.5" customHeight="1" x14ac:dyDescent="0.2">
      <c r="B62" s="253"/>
      <c r="C62" s="254">
        <v>3235</v>
      </c>
      <c r="D62" s="181" t="s">
        <v>124</v>
      </c>
      <c r="E62" s="262"/>
      <c r="F62" s="263"/>
      <c r="G62" s="391"/>
      <c r="H62" s="262">
        <v>747.96</v>
      </c>
      <c r="I62" s="252">
        <v>0</v>
      </c>
      <c r="J62" s="423">
        <v>0</v>
      </c>
    </row>
    <row r="63" spans="2:10" ht="16.5" customHeight="1" x14ac:dyDescent="0.2">
      <c r="B63" s="253"/>
      <c r="C63" s="254">
        <v>3236</v>
      </c>
      <c r="D63" s="181" t="s">
        <v>125</v>
      </c>
      <c r="E63" s="262"/>
      <c r="F63" s="263"/>
      <c r="G63" s="391"/>
      <c r="H63" s="262">
        <v>2080</v>
      </c>
      <c r="I63" s="252">
        <v>0</v>
      </c>
      <c r="J63" s="423">
        <v>0</v>
      </c>
    </row>
    <row r="64" spans="2:10" ht="16.5" customHeight="1" x14ac:dyDescent="0.2">
      <c r="B64" s="229"/>
      <c r="C64" s="251">
        <v>329</v>
      </c>
      <c r="D64" s="231" t="s">
        <v>232</v>
      </c>
      <c r="E64" s="261"/>
      <c r="F64" s="260"/>
      <c r="G64" s="390"/>
      <c r="H64" s="261">
        <f>SUM(H65:H66)</f>
        <v>636.22</v>
      </c>
      <c r="I64" s="252">
        <v>0</v>
      </c>
      <c r="J64" s="423">
        <v>0</v>
      </c>
    </row>
    <row r="65" spans="2:10" ht="16.5" customHeight="1" x14ac:dyDescent="0.2">
      <c r="B65" s="253"/>
      <c r="C65" s="254">
        <v>3292</v>
      </c>
      <c r="D65" s="181" t="s">
        <v>129</v>
      </c>
      <c r="E65" s="262"/>
      <c r="F65" s="263"/>
      <c r="G65" s="391"/>
      <c r="H65" s="262">
        <v>636.22</v>
      </c>
      <c r="I65" s="252">
        <v>0</v>
      </c>
      <c r="J65" s="423">
        <v>0</v>
      </c>
    </row>
    <row r="66" spans="2:10" ht="16.5" customHeight="1" x14ac:dyDescent="0.2">
      <c r="B66" s="253"/>
      <c r="C66" s="254">
        <v>3295</v>
      </c>
      <c r="D66" s="182" t="s">
        <v>131</v>
      </c>
      <c r="E66" s="262"/>
      <c r="F66" s="263"/>
      <c r="G66" s="391"/>
      <c r="H66" s="262">
        <v>0</v>
      </c>
      <c r="I66" s="252">
        <v>0</v>
      </c>
      <c r="J66" s="423">
        <v>0</v>
      </c>
    </row>
    <row r="67" spans="2:10" ht="22.5" customHeight="1" x14ac:dyDescent="0.2">
      <c r="B67" s="241" t="s">
        <v>225</v>
      </c>
      <c r="C67" s="242" t="s">
        <v>237</v>
      </c>
      <c r="D67" s="243" t="s">
        <v>238</v>
      </c>
      <c r="E67" s="244">
        <f>SUM(E68+E97+E104+E115+E135)</f>
        <v>15090</v>
      </c>
      <c r="F67" s="221"/>
      <c r="G67" s="355">
        <f>SUM(G68+G97+G104+G115+G135)</f>
        <v>22090</v>
      </c>
      <c r="H67" s="244">
        <f>SUM(H68+H97+H104+H115+H135)</f>
        <v>26626.78</v>
      </c>
      <c r="I67" s="422">
        <f t="shared" si="1"/>
        <v>176.45314777998672</v>
      </c>
      <c r="J67" s="423">
        <f>SUM(H67/G67)*100</f>
        <v>120.53770937075599</v>
      </c>
    </row>
    <row r="68" spans="2:10" x14ac:dyDescent="0.2">
      <c r="B68" s="246" t="s">
        <v>226</v>
      </c>
      <c r="C68" s="247">
        <v>32400</v>
      </c>
      <c r="D68" s="248" t="s">
        <v>239</v>
      </c>
      <c r="E68" s="249">
        <f>SUM(E70+E90)</f>
        <v>0</v>
      </c>
      <c r="F68" s="221"/>
      <c r="G68" s="358">
        <f>SUM(G70+G90+G94)</f>
        <v>4000</v>
      </c>
      <c r="H68" s="249">
        <f>SUM(H70+H90)</f>
        <v>947</v>
      </c>
      <c r="I68" s="250">
        <v>0</v>
      </c>
      <c r="J68" s="423">
        <f>SUM(H68/G68)*100</f>
        <v>23.674999999999997</v>
      </c>
    </row>
    <row r="69" spans="2:10" ht="16.5" customHeight="1" x14ac:dyDescent="0.2">
      <c r="B69" s="229">
        <v>3</v>
      </c>
      <c r="C69" s="251"/>
      <c r="D69" s="231"/>
      <c r="E69" s="235"/>
      <c r="F69" s="221"/>
      <c r="G69" s="361"/>
      <c r="H69" s="235">
        <f>SUM(H70+H90)</f>
        <v>947</v>
      </c>
      <c r="I69" s="252">
        <v>0</v>
      </c>
      <c r="J69" s="423">
        <v>0</v>
      </c>
    </row>
    <row r="70" spans="2:10" ht="16.5" customHeight="1" x14ac:dyDescent="0.2">
      <c r="B70" s="229"/>
      <c r="C70" s="251">
        <v>32</v>
      </c>
      <c r="D70" s="231" t="s">
        <v>228</v>
      </c>
      <c r="E70" s="235">
        <v>0</v>
      </c>
      <c r="F70" s="221"/>
      <c r="G70" s="361">
        <v>4000</v>
      </c>
      <c r="H70" s="235">
        <f>SUM(H71+H73+H79+H85+H86)</f>
        <v>947</v>
      </c>
      <c r="I70" s="252">
        <v>0</v>
      </c>
      <c r="J70" s="423">
        <f>SUM(H70/G70)*100</f>
        <v>23.674999999999997</v>
      </c>
    </row>
    <row r="71" spans="2:10" ht="16.5" customHeight="1" x14ac:dyDescent="0.2">
      <c r="B71" s="229"/>
      <c r="C71" s="251">
        <v>321</v>
      </c>
      <c r="D71" s="231" t="s">
        <v>229</v>
      </c>
      <c r="E71" s="235"/>
      <c r="F71" s="221"/>
      <c r="G71" s="361"/>
      <c r="H71" s="235"/>
      <c r="I71" s="252">
        <v>0</v>
      </c>
      <c r="J71" s="423">
        <v>0</v>
      </c>
    </row>
    <row r="72" spans="2:10" ht="16.5" customHeight="1" x14ac:dyDescent="0.2">
      <c r="B72" s="253"/>
      <c r="C72" s="254">
        <v>3211</v>
      </c>
      <c r="D72" s="181" t="s">
        <v>28</v>
      </c>
      <c r="E72" s="256"/>
      <c r="F72" s="257"/>
      <c r="G72" s="362"/>
      <c r="H72" s="256"/>
      <c r="I72" s="252">
        <v>0</v>
      </c>
      <c r="J72" s="423">
        <v>0</v>
      </c>
    </row>
    <row r="73" spans="2:10" ht="16.5" customHeight="1" x14ac:dyDescent="0.2">
      <c r="B73" s="229"/>
      <c r="C73" s="251">
        <v>322</v>
      </c>
      <c r="D73" s="231" t="s">
        <v>230</v>
      </c>
      <c r="E73" s="235"/>
      <c r="F73" s="221"/>
      <c r="G73" s="361"/>
      <c r="H73" s="235"/>
      <c r="I73" s="252">
        <v>0</v>
      </c>
      <c r="J73" s="423">
        <v>0</v>
      </c>
    </row>
    <row r="74" spans="2:10" ht="16.5" customHeight="1" x14ac:dyDescent="0.2">
      <c r="B74" s="253"/>
      <c r="C74" s="254">
        <v>3221</v>
      </c>
      <c r="D74" s="181" t="s">
        <v>113</v>
      </c>
      <c r="E74" s="256"/>
      <c r="F74" s="257"/>
      <c r="G74" s="362"/>
      <c r="H74" s="256"/>
      <c r="I74" s="252">
        <v>0</v>
      </c>
      <c r="J74" s="423">
        <v>0</v>
      </c>
    </row>
    <row r="75" spans="2:10" ht="16.5" customHeight="1" x14ac:dyDescent="0.2">
      <c r="B75" s="253"/>
      <c r="C75" s="254">
        <v>3222</v>
      </c>
      <c r="D75" s="181" t="s">
        <v>114</v>
      </c>
      <c r="E75" s="256"/>
      <c r="F75" s="257"/>
      <c r="G75" s="362"/>
      <c r="H75" s="256"/>
      <c r="I75" s="252">
        <v>0</v>
      </c>
      <c r="J75" s="423">
        <v>0</v>
      </c>
    </row>
    <row r="76" spans="2:10" ht="16.5" customHeight="1" x14ac:dyDescent="0.2">
      <c r="B76" s="253"/>
      <c r="C76" s="254">
        <v>3223</v>
      </c>
      <c r="D76" s="181" t="s">
        <v>115</v>
      </c>
      <c r="E76" s="256"/>
      <c r="F76" s="257"/>
      <c r="G76" s="362"/>
      <c r="H76" s="256"/>
      <c r="I76" s="252">
        <v>0</v>
      </c>
      <c r="J76" s="423">
        <v>0</v>
      </c>
    </row>
    <row r="77" spans="2:10" ht="24.75" customHeight="1" x14ac:dyDescent="0.2">
      <c r="B77" s="253"/>
      <c r="C77" s="254">
        <v>3224</v>
      </c>
      <c r="D77" s="181" t="s">
        <v>116</v>
      </c>
      <c r="E77" s="256"/>
      <c r="F77" s="257"/>
      <c r="G77" s="362"/>
      <c r="H77" s="256"/>
      <c r="I77" s="252">
        <v>0</v>
      </c>
      <c r="J77" s="423">
        <v>0</v>
      </c>
    </row>
    <row r="78" spans="2:10" ht="16.5" customHeight="1" x14ac:dyDescent="0.2">
      <c r="B78" s="253"/>
      <c r="C78" s="254">
        <v>3225</v>
      </c>
      <c r="D78" s="181" t="s">
        <v>117</v>
      </c>
      <c r="E78" s="256"/>
      <c r="F78" s="257"/>
      <c r="G78" s="362"/>
      <c r="H78" s="256"/>
      <c r="I78" s="252">
        <v>0</v>
      </c>
      <c r="J78" s="423">
        <v>0</v>
      </c>
    </row>
    <row r="79" spans="2:10" ht="16.5" customHeight="1" x14ac:dyDescent="0.2">
      <c r="B79" s="229"/>
      <c r="C79" s="251">
        <v>323</v>
      </c>
      <c r="D79" s="231" t="s">
        <v>231</v>
      </c>
      <c r="E79" s="235"/>
      <c r="F79" s="221"/>
      <c r="G79" s="361"/>
      <c r="H79" s="235">
        <f>SUM(H80:H84)</f>
        <v>900</v>
      </c>
      <c r="I79" s="252">
        <v>0</v>
      </c>
      <c r="J79" s="423">
        <v>0</v>
      </c>
    </row>
    <row r="80" spans="2:10" ht="16.5" customHeight="1" x14ac:dyDescent="0.2">
      <c r="B80" s="253"/>
      <c r="C80" s="254">
        <v>3231</v>
      </c>
      <c r="D80" s="181" t="s">
        <v>120</v>
      </c>
      <c r="E80" s="256"/>
      <c r="F80" s="257"/>
      <c r="G80" s="362"/>
      <c r="H80" s="256">
        <v>900</v>
      </c>
      <c r="I80" s="252">
        <v>0</v>
      </c>
      <c r="J80" s="423">
        <v>0</v>
      </c>
    </row>
    <row r="81" spans="2:10" ht="16.5" customHeight="1" x14ac:dyDescent="0.2">
      <c r="B81" s="253"/>
      <c r="C81" s="254">
        <v>3232</v>
      </c>
      <c r="D81" s="181" t="s">
        <v>121</v>
      </c>
      <c r="E81" s="256"/>
      <c r="F81" s="257"/>
      <c r="G81" s="362"/>
      <c r="H81" s="256"/>
      <c r="I81" s="252">
        <v>0</v>
      </c>
      <c r="J81" s="423">
        <v>0</v>
      </c>
    </row>
    <row r="82" spans="2:10" ht="16.5" customHeight="1" x14ac:dyDescent="0.2">
      <c r="B82" s="253"/>
      <c r="C82" s="254">
        <v>3233</v>
      </c>
      <c r="D82" s="181" t="s">
        <v>122</v>
      </c>
      <c r="E82" s="256"/>
      <c r="F82" s="257"/>
      <c r="G82" s="362"/>
      <c r="H82" s="256"/>
      <c r="I82" s="252">
        <v>0</v>
      </c>
      <c r="J82" s="423">
        <v>0</v>
      </c>
    </row>
    <row r="83" spans="2:10" ht="16.5" customHeight="1" x14ac:dyDescent="0.2">
      <c r="B83" s="253"/>
      <c r="C83" s="254">
        <v>3234</v>
      </c>
      <c r="D83" s="181" t="s">
        <v>123</v>
      </c>
      <c r="E83" s="256"/>
      <c r="F83" s="257"/>
      <c r="G83" s="362"/>
      <c r="H83" s="256"/>
      <c r="I83" s="252">
        <v>0</v>
      </c>
      <c r="J83" s="423">
        <v>0</v>
      </c>
    </row>
    <row r="84" spans="2:10" ht="16.5" customHeight="1" x14ac:dyDescent="0.2">
      <c r="B84" s="253"/>
      <c r="C84" s="254">
        <v>3237</v>
      </c>
      <c r="D84" s="181" t="s">
        <v>126</v>
      </c>
      <c r="E84" s="256"/>
      <c r="F84" s="257"/>
      <c r="G84" s="362"/>
      <c r="H84" s="256"/>
      <c r="I84" s="252">
        <v>0</v>
      </c>
      <c r="J84" s="423">
        <v>0</v>
      </c>
    </row>
    <row r="85" spans="2:10" ht="16.5" customHeight="1" x14ac:dyDescent="0.2">
      <c r="B85" s="229"/>
      <c r="C85" s="251">
        <v>324</v>
      </c>
      <c r="D85" s="231" t="s">
        <v>240</v>
      </c>
      <c r="E85" s="235"/>
      <c r="F85" s="221"/>
      <c r="G85" s="361"/>
      <c r="H85" s="235"/>
      <c r="I85" s="252">
        <v>0</v>
      </c>
      <c r="J85" s="423">
        <v>0</v>
      </c>
    </row>
    <row r="86" spans="2:10" ht="16.5" customHeight="1" x14ac:dyDescent="0.2">
      <c r="B86" s="229"/>
      <c r="C86" s="251">
        <v>329</v>
      </c>
      <c r="D86" s="231" t="s">
        <v>232</v>
      </c>
      <c r="E86" s="235"/>
      <c r="F86" s="221"/>
      <c r="G86" s="361"/>
      <c r="H86" s="235">
        <f>SUM(H87:H89)</f>
        <v>47</v>
      </c>
      <c r="I86" s="252">
        <v>0</v>
      </c>
      <c r="J86" s="423">
        <v>0</v>
      </c>
    </row>
    <row r="87" spans="2:10" ht="16.5" customHeight="1" x14ac:dyDescent="0.2">
      <c r="B87" s="253"/>
      <c r="C87" s="254">
        <v>3292</v>
      </c>
      <c r="D87" s="181" t="s">
        <v>129</v>
      </c>
      <c r="E87" s="256"/>
      <c r="F87" s="257"/>
      <c r="G87" s="362"/>
      <c r="H87" s="256">
        <v>0</v>
      </c>
      <c r="I87" s="252">
        <v>0</v>
      </c>
      <c r="J87" s="423">
        <v>0</v>
      </c>
    </row>
    <row r="88" spans="2:10" ht="16.5" customHeight="1" x14ac:dyDescent="0.2">
      <c r="B88" s="253"/>
      <c r="C88" s="254">
        <v>3295</v>
      </c>
      <c r="D88" s="182" t="s">
        <v>131</v>
      </c>
      <c r="E88" s="256"/>
      <c r="F88" s="257"/>
      <c r="G88" s="362"/>
      <c r="H88" s="256">
        <v>47</v>
      </c>
      <c r="I88" s="252">
        <v>0</v>
      </c>
      <c r="J88" s="423">
        <v>0</v>
      </c>
    </row>
    <row r="89" spans="2:10" ht="16.5" customHeight="1" x14ac:dyDescent="0.2">
      <c r="B89" s="253"/>
      <c r="C89" s="254">
        <v>3299</v>
      </c>
      <c r="D89" s="181" t="s">
        <v>132</v>
      </c>
      <c r="E89" s="256"/>
      <c r="F89" s="257"/>
      <c r="G89" s="362"/>
      <c r="H89" s="256"/>
      <c r="I89" s="252">
        <v>0</v>
      </c>
      <c r="J89" s="423">
        <v>0</v>
      </c>
    </row>
    <row r="90" spans="2:10" s="272" customFormat="1" ht="16.5" customHeight="1" x14ac:dyDescent="0.2">
      <c r="B90" s="270"/>
      <c r="C90" s="265">
        <v>34</v>
      </c>
      <c r="D90" s="266" t="s">
        <v>234</v>
      </c>
      <c r="E90" s="267">
        <f>SUM(E91)</f>
        <v>0</v>
      </c>
      <c r="F90" s="221"/>
      <c r="G90" s="361">
        <v>0</v>
      </c>
      <c r="H90" s="267">
        <f>SUM(H91)</f>
        <v>0</v>
      </c>
      <c r="I90" s="252">
        <v>0</v>
      </c>
      <c r="J90" s="423">
        <v>0</v>
      </c>
    </row>
    <row r="91" spans="2:10" ht="16.5" customHeight="1" x14ac:dyDescent="0.2">
      <c r="B91" s="264"/>
      <c r="C91" s="265">
        <v>343</v>
      </c>
      <c r="D91" s="231" t="s">
        <v>234</v>
      </c>
      <c r="E91" s="267"/>
      <c r="F91" s="221"/>
      <c r="G91" s="361"/>
      <c r="H91" s="267"/>
      <c r="I91" s="252">
        <v>0</v>
      </c>
      <c r="J91" s="423">
        <v>0</v>
      </c>
    </row>
    <row r="92" spans="2:10" ht="16.5" customHeight="1" x14ac:dyDescent="0.2">
      <c r="B92" s="264"/>
      <c r="C92" s="268">
        <v>3433</v>
      </c>
      <c r="D92" s="181" t="s">
        <v>136</v>
      </c>
      <c r="E92" s="269"/>
      <c r="F92" s="257"/>
      <c r="G92" s="362"/>
      <c r="H92" s="269"/>
      <c r="I92" s="252">
        <v>0</v>
      </c>
      <c r="J92" s="423">
        <v>0</v>
      </c>
    </row>
    <row r="93" spans="2:10" ht="16.5" customHeight="1" x14ac:dyDescent="0.2">
      <c r="B93" s="270">
        <v>4</v>
      </c>
      <c r="C93" s="265"/>
      <c r="D93" s="266"/>
      <c r="E93" s="267"/>
      <c r="F93" s="221"/>
      <c r="G93" s="361"/>
      <c r="H93" s="267"/>
      <c r="I93" s="252">
        <v>0</v>
      </c>
      <c r="J93" s="423">
        <v>0</v>
      </c>
    </row>
    <row r="94" spans="2:10" s="272" customFormat="1" ht="16.5" customHeight="1" x14ac:dyDescent="0.2">
      <c r="B94" s="270"/>
      <c r="C94" s="265">
        <v>42</v>
      </c>
      <c r="D94" s="266" t="s">
        <v>241</v>
      </c>
      <c r="E94" s="267">
        <f>SUM(E95:E96)</f>
        <v>0</v>
      </c>
      <c r="F94" s="221"/>
      <c r="G94" s="361">
        <v>0</v>
      </c>
      <c r="H94" s="267">
        <f>SUM(H95:H96)</f>
        <v>0</v>
      </c>
      <c r="I94" s="252">
        <v>0</v>
      </c>
      <c r="J94" s="423">
        <v>0</v>
      </c>
    </row>
    <row r="95" spans="2:10" ht="16.5" customHeight="1" x14ac:dyDescent="0.2">
      <c r="B95" s="264"/>
      <c r="C95" s="265">
        <v>422</v>
      </c>
      <c r="D95" s="266" t="s">
        <v>241</v>
      </c>
      <c r="E95" s="267"/>
      <c r="F95" s="221"/>
      <c r="G95" s="361"/>
      <c r="H95" s="267"/>
      <c r="I95" s="252">
        <v>0</v>
      </c>
      <c r="J95" s="423">
        <v>0</v>
      </c>
    </row>
    <row r="96" spans="2:10" ht="16.5" customHeight="1" x14ac:dyDescent="0.2">
      <c r="B96" s="264"/>
      <c r="C96" s="265">
        <v>424</v>
      </c>
      <c r="D96" s="266" t="s">
        <v>242</v>
      </c>
      <c r="E96" s="267"/>
      <c r="F96" s="221"/>
      <c r="G96" s="361"/>
      <c r="H96" s="267"/>
      <c r="I96" s="252">
        <v>0</v>
      </c>
      <c r="J96" s="423">
        <v>0</v>
      </c>
    </row>
    <row r="97" spans="2:10" x14ac:dyDescent="0.2">
      <c r="B97" s="246" t="s">
        <v>226</v>
      </c>
      <c r="C97" s="247">
        <v>47400</v>
      </c>
      <c r="D97" s="248" t="s">
        <v>243</v>
      </c>
      <c r="E97" s="249">
        <f>SUM(E99)</f>
        <v>0</v>
      </c>
      <c r="F97" s="221"/>
      <c r="G97" s="358">
        <f>SUM(G99)</f>
        <v>0</v>
      </c>
      <c r="H97" s="249">
        <f>SUM(H99)</f>
        <v>0</v>
      </c>
      <c r="I97" s="250">
        <v>0</v>
      </c>
      <c r="J97" s="423">
        <v>0</v>
      </c>
    </row>
    <row r="98" spans="2:10" ht="16.5" customHeight="1" x14ac:dyDescent="0.2">
      <c r="B98" s="229">
        <v>3</v>
      </c>
      <c r="C98" s="251"/>
      <c r="D98" s="231"/>
      <c r="E98" s="235"/>
      <c r="F98" s="221"/>
      <c r="G98" s="361"/>
      <c r="H98" s="235">
        <f>SUM(H99)</f>
        <v>0</v>
      </c>
      <c r="I98" s="252">
        <v>0</v>
      </c>
      <c r="J98" s="423">
        <v>0</v>
      </c>
    </row>
    <row r="99" spans="2:10" ht="16.5" customHeight="1" x14ac:dyDescent="0.2">
      <c r="B99" s="229"/>
      <c r="C99" s="251">
        <v>32</v>
      </c>
      <c r="D99" s="231" t="s">
        <v>228</v>
      </c>
      <c r="E99" s="235">
        <v>0</v>
      </c>
      <c r="F99" s="221"/>
      <c r="G99" s="361">
        <v>0</v>
      </c>
      <c r="H99" s="235">
        <f>SUM(H101:H103)</f>
        <v>0</v>
      </c>
      <c r="I99" s="252">
        <v>0</v>
      </c>
      <c r="J99" s="423">
        <v>0</v>
      </c>
    </row>
    <row r="100" spans="2:10" ht="16.5" customHeight="1" x14ac:dyDescent="0.2">
      <c r="B100" s="229"/>
      <c r="C100" s="251">
        <v>321</v>
      </c>
      <c r="D100" s="231" t="s">
        <v>229</v>
      </c>
      <c r="E100" s="235"/>
      <c r="F100" s="221"/>
      <c r="G100" s="361"/>
      <c r="H100" s="235">
        <v>0</v>
      </c>
      <c r="I100" s="252">
        <v>0</v>
      </c>
      <c r="J100" s="423">
        <v>0</v>
      </c>
    </row>
    <row r="101" spans="2:10" ht="16.5" customHeight="1" x14ac:dyDescent="0.2">
      <c r="B101" s="229"/>
      <c r="C101" s="251">
        <v>322</v>
      </c>
      <c r="D101" s="231" t="s">
        <v>230</v>
      </c>
      <c r="E101" s="235"/>
      <c r="F101" s="221"/>
      <c r="G101" s="361"/>
      <c r="H101" s="235">
        <v>0</v>
      </c>
      <c r="I101" s="252">
        <v>0</v>
      </c>
      <c r="J101" s="423">
        <v>0</v>
      </c>
    </row>
    <row r="102" spans="2:10" ht="16.5" customHeight="1" x14ac:dyDescent="0.2">
      <c r="B102" s="229"/>
      <c r="C102" s="251">
        <v>323</v>
      </c>
      <c r="D102" s="231" t="s">
        <v>231</v>
      </c>
      <c r="E102" s="235"/>
      <c r="F102" s="221"/>
      <c r="G102" s="361"/>
      <c r="H102" s="235">
        <v>0</v>
      </c>
      <c r="I102" s="252">
        <v>0</v>
      </c>
      <c r="J102" s="423">
        <v>0</v>
      </c>
    </row>
    <row r="103" spans="2:10" ht="16.5" customHeight="1" x14ac:dyDescent="0.2">
      <c r="B103" s="229"/>
      <c r="C103" s="251">
        <v>329</v>
      </c>
      <c r="D103" s="231" t="s">
        <v>232</v>
      </c>
      <c r="E103" s="235"/>
      <c r="F103" s="221"/>
      <c r="G103" s="361"/>
      <c r="H103" s="235">
        <v>0</v>
      </c>
      <c r="I103" s="252">
        <v>0</v>
      </c>
      <c r="J103" s="423">
        <v>0</v>
      </c>
    </row>
    <row r="104" spans="2:10" x14ac:dyDescent="0.2">
      <c r="B104" s="246" t="s">
        <v>226</v>
      </c>
      <c r="C104" s="247">
        <v>53082</v>
      </c>
      <c r="D104" s="248" t="s">
        <v>244</v>
      </c>
      <c r="E104" s="249">
        <f>SUM(E106+E109)</f>
        <v>0</v>
      </c>
      <c r="F104" s="221"/>
      <c r="G104" s="358">
        <f>SUM(G106)</f>
        <v>0</v>
      </c>
      <c r="H104" s="249">
        <f>SUM(H106+H109)</f>
        <v>1940</v>
      </c>
      <c r="I104" s="250">
        <v>0</v>
      </c>
      <c r="J104" s="423">
        <v>0</v>
      </c>
    </row>
    <row r="105" spans="2:10" ht="16.5" customHeight="1" x14ac:dyDescent="0.2">
      <c r="B105" s="229">
        <v>3</v>
      </c>
      <c r="C105" s="251"/>
      <c r="D105" s="231"/>
      <c r="E105" s="235"/>
      <c r="F105" s="221"/>
      <c r="G105" s="361"/>
      <c r="H105" s="235">
        <f>SUM(H106+H109)</f>
        <v>1940</v>
      </c>
      <c r="I105" s="252">
        <v>0</v>
      </c>
      <c r="J105" s="423">
        <v>0</v>
      </c>
    </row>
    <row r="106" spans="2:10" ht="16.5" customHeight="1" x14ac:dyDescent="0.2">
      <c r="B106" s="229"/>
      <c r="C106" s="251">
        <v>31</v>
      </c>
      <c r="D106" s="271" t="s">
        <v>245</v>
      </c>
      <c r="E106" s="235">
        <v>0</v>
      </c>
      <c r="F106" s="221"/>
      <c r="G106" s="361">
        <v>0</v>
      </c>
      <c r="H106" s="235">
        <f>SUM(H107:H108)</f>
        <v>0</v>
      </c>
      <c r="I106" s="252">
        <v>0</v>
      </c>
      <c r="J106" s="423">
        <v>0</v>
      </c>
    </row>
    <row r="107" spans="2:10" s="272" customFormat="1" ht="16.5" customHeight="1" x14ac:dyDescent="0.2">
      <c r="B107" s="229"/>
      <c r="C107" s="251">
        <v>311</v>
      </c>
      <c r="D107" s="271" t="s">
        <v>245</v>
      </c>
      <c r="E107" s="235"/>
      <c r="F107" s="221"/>
      <c r="G107" s="361"/>
      <c r="H107" s="235">
        <v>0</v>
      </c>
      <c r="I107" s="252">
        <v>0</v>
      </c>
      <c r="J107" s="423">
        <v>0</v>
      </c>
    </row>
    <row r="108" spans="2:10" s="272" customFormat="1" ht="16.5" customHeight="1" x14ac:dyDescent="0.2">
      <c r="B108" s="229"/>
      <c r="C108" s="251">
        <v>313</v>
      </c>
      <c r="D108" s="271" t="s">
        <v>246</v>
      </c>
      <c r="E108" s="235"/>
      <c r="F108" s="221"/>
      <c r="G108" s="361"/>
      <c r="H108" s="235">
        <v>0</v>
      </c>
      <c r="I108" s="252">
        <v>0</v>
      </c>
      <c r="J108" s="423">
        <v>0</v>
      </c>
    </row>
    <row r="109" spans="2:10" ht="16.5" customHeight="1" x14ac:dyDescent="0.2">
      <c r="B109" s="229"/>
      <c r="C109" s="265">
        <v>32</v>
      </c>
      <c r="D109" s="231" t="s">
        <v>228</v>
      </c>
      <c r="E109" s="267">
        <v>0</v>
      </c>
      <c r="F109" s="221"/>
      <c r="G109" s="361">
        <v>0</v>
      </c>
      <c r="H109" s="267">
        <f>SUM(H110:H112)</f>
        <v>1940</v>
      </c>
      <c r="I109" s="252">
        <v>0</v>
      </c>
      <c r="J109" s="423">
        <v>0</v>
      </c>
    </row>
    <row r="110" spans="2:10" s="272" customFormat="1" ht="16.5" customHeight="1" x14ac:dyDescent="0.2">
      <c r="B110" s="229"/>
      <c r="C110" s="265">
        <v>321</v>
      </c>
      <c r="D110" s="231" t="s">
        <v>229</v>
      </c>
      <c r="E110" s="267"/>
      <c r="F110" s="221"/>
      <c r="G110" s="361"/>
      <c r="H110" s="267">
        <v>0</v>
      </c>
      <c r="I110" s="252">
        <v>0</v>
      </c>
      <c r="J110" s="423">
        <v>0</v>
      </c>
    </row>
    <row r="111" spans="2:10" s="272" customFormat="1" ht="16.5" customHeight="1" x14ac:dyDescent="0.2">
      <c r="B111" s="229"/>
      <c r="C111" s="268">
        <v>3211</v>
      </c>
      <c r="D111" s="181" t="s">
        <v>28</v>
      </c>
      <c r="E111" s="267"/>
      <c r="F111" s="221"/>
      <c r="G111" s="361"/>
      <c r="H111" s="267">
        <v>90</v>
      </c>
      <c r="I111" s="252">
        <v>0</v>
      </c>
      <c r="J111" s="423"/>
    </row>
    <row r="112" spans="2:10" s="272" customFormat="1" ht="16.5" customHeight="1" x14ac:dyDescent="0.2">
      <c r="B112" s="229"/>
      <c r="C112" s="265">
        <v>323</v>
      </c>
      <c r="D112" s="231" t="s">
        <v>231</v>
      </c>
      <c r="E112" s="267"/>
      <c r="F112" s="221"/>
      <c r="G112" s="361"/>
      <c r="H112" s="267">
        <f>SUM(H113:H114)</f>
        <v>1850</v>
      </c>
      <c r="I112" s="252">
        <v>0</v>
      </c>
      <c r="J112" s="423">
        <v>0</v>
      </c>
    </row>
    <row r="113" spans="2:10" s="272" customFormat="1" ht="16.5" customHeight="1" x14ac:dyDescent="0.2">
      <c r="B113" s="229"/>
      <c r="C113" s="268">
        <v>3231</v>
      </c>
      <c r="D113" s="181" t="s">
        <v>120</v>
      </c>
      <c r="E113" s="267"/>
      <c r="F113" s="221"/>
      <c r="G113" s="361"/>
      <c r="H113" s="269">
        <v>1850</v>
      </c>
      <c r="I113" s="252">
        <v>0</v>
      </c>
      <c r="J113" s="423"/>
    </row>
    <row r="114" spans="2:10" ht="16.5" customHeight="1" x14ac:dyDescent="0.2">
      <c r="B114" s="253"/>
      <c r="C114" s="268">
        <v>3237</v>
      </c>
      <c r="D114" s="181" t="s">
        <v>126</v>
      </c>
      <c r="E114" s="269"/>
      <c r="F114" s="257"/>
      <c r="G114" s="362"/>
      <c r="H114" s="269">
        <v>0</v>
      </c>
      <c r="I114" s="252">
        <v>0</v>
      </c>
      <c r="J114" s="423">
        <v>0</v>
      </c>
    </row>
    <row r="115" spans="2:10" x14ac:dyDescent="0.2">
      <c r="B115" s="246" t="s">
        <v>226</v>
      </c>
      <c r="C115" s="247">
        <v>58400</v>
      </c>
      <c r="D115" s="248" t="s">
        <v>247</v>
      </c>
      <c r="E115" s="249">
        <f t="shared" ref="E115" si="6">SUM(E117)</f>
        <v>13650</v>
      </c>
      <c r="F115" s="221"/>
      <c r="G115" s="358">
        <f>SUM(G117+G134)</f>
        <v>16650</v>
      </c>
      <c r="H115" s="249">
        <f t="shared" ref="H115" si="7">SUM(H117)</f>
        <v>18572.87</v>
      </c>
      <c r="I115" s="250">
        <f t="shared" ref="I115:I157" si="8">SUM(H115/E115)*100</f>
        <v>136.06498168498166</v>
      </c>
      <c r="J115" s="423">
        <f t="shared" ref="J115:J149" si="9">SUM(H115/G115)*100</f>
        <v>111.54876876876875</v>
      </c>
    </row>
    <row r="116" spans="2:10" ht="16.5" customHeight="1" x14ac:dyDescent="0.2">
      <c r="B116" s="229">
        <v>3</v>
      </c>
      <c r="C116" s="251"/>
      <c r="D116" s="231"/>
      <c r="E116" s="235"/>
      <c r="F116" s="221"/>
      <c r="G116" s="361"/>
      <c r="H116" s="235">
        <f>SUM(H117)</f>
        <v>18572.87</v>
      </c>
      <c r="I116" s="252">
        <v>0</v>
      </c>
      <c r="J116" s="423">
        <v>0</v>
      </c>
    </row>
    <row r="117" spans="2:10" ht="16.5" customHeight="1" x14ac:dyDescent="0.2">
      <c r="B117" s="229"/>
      <c r="C117" s="251">
        <v>32</v>
      </c>
      <c r="D117" s="231" t="s">
        <v>228</v>
      </c>
      <c r="E117" s="235">
        <v>13650</v>
      </c>
      <c r="F117" s="221"/>
      <c r="G117" s="361">
        <v>13650</v>
      </c>
      <c r="H117" s="235">
        <f>SUM(H118+H120+H126+H130)</f>
        <v>18572.87</v>
      </c>
      <c r="I117" s="252">
        <f t="shared" si="8"/>
        <v>136.06498168498166</v>
      </c>
      <c r="J117" s="423">
        <f t="shared" si="9"/>
        <v>136.06498168498166</v>
      </c>
    </row>
    <row r="118" spans="2:10" ht="16.5" customHeight="1" x14ac:dyDescent="0.2">
      <c r="B118" s="229"/>
      <c r="C118" s="251">
        <v>321</v>
      </c>
      <c r="D118" s="231" t="s">
        <v>229</v>
      </c>
      <c r="E118" s="235"/>
      <c r="F118" s="221"/>
      <c r="G118" s="361"/>
      <c r="H118" s="235">
        <f>SUM(H119)</f>
        <v>2839.45</v>
      </c>
      <c r="I118" s="252">
        <v>0</v>
      </c>
      <c r="J118" s="423">
        <v>0</v>
      </c>
    </row>
    <row r="119" spans="2:10" ht="16.5" customHeight="1" x14ac:dyDescent="0.2">
      <c r="B119" s="229"/>
      <c r="C119" s="254">
        <v>3211</v>
      </c>
      <c r="D119" s="181" t="s">
        <v>28</v>
      </c>
      <c r="E119" s="235"/>
      <c r="F119" s="221"/>
      <c r="G119" s="361"/>
      <c r="H119" s="256">
        <v>2839.45</v>
      </c>
      <c r="I119" s="252">
        <v>0</v>
      </c>
      <c r="J119" s="423">
        <v>0</v>
      </c>
    </row>
    <row r="120" spans="2:10" ht="16.5" customHeight="1" x14ac:dyDescent="0.2">
      <c r="B120" s="229"/>
      <c r="C120" s="251">
        <v>322</v>
      </c>
      <c r="D120" s="231" t="s">
        <v>230</v>
      </c>
      <c r="E120" s="235"/>
      <c r="F120" s="221"/>
      <c r="G120" s="361"/>
      <c r="H120" s="235">
        <f>SUM(H121:H125)</f>
        <v>11487.1</v>
      </c>
      <c r="I120" s="252">
        <v>0</v>
      </c>
      <c r="J120" s="423">
        <v>0</v>
      </c>
    </row>
    <row r="121" spans="2:10" ht="16.5" customHeight="1" x14ac:dyDescent="0.2">
      <c r="B121" s="253"/>
      <c r="C121" s="254">
        <v>3221</v>
      </c>
      <c r="D121" s="181" t="s">
        <v>113</v>
      </c>
      <c r="E121" s="256"/>
      <c r="F121" s="257"/>
      <c r="G121" s="362"/>
      <c r="H121" s="403">
        <v>2112.84</v>
      </c>
      <c r="I121" s="252">
        <v>0</v>
      </c>
      <c r="J121" s="423">
        <v>0</v>
      </c>
    </row>
    <row r="122" spans="2:10" ht="16.5" customHeight="1" x14ac:dyDescent="0.2">
      <c r="B122" s="253"/>
      <c r="C122" s="254">
        <v>3222</v>
      </c>
      <c r="D122" s="181" t="s">
        <v>114</v>
      </c>
      <c r="E122" s="256"/>
      <c r="F122" s="257"/>
      <c r="G122" s="362"/>
      <c r="H122" s="403">
        <v>716.85</v>
      </c>
      <c r="I122" s="252">
        <v>0</v>
      </c>
      <c r="J122" s="423">
        <v>0</v>
      </c>
    </row>
    <row r="123" spans="2:10" ht="26.25" customHeight="1" x14ac:dyDescent="0.2">
      <c r="B123" s="253"/>
      <c r="C123" s="254">
        <v>3224</v>
      </c>
      <c r="D123" s="181" t="s">
        <v>116</v>
      </c>
      <c r="E123" s="256"/>
      <c r="F123" s="257"/>
      <c r="G123" s="362"/>
      <c r="H123" s="403">
        <v>0</v>
      </c>
      <c r="I123" s="252">
        <v>0</v>
      </c>
      <c r="J123" s="423">
        <v>0</v>
      </c>
    </row>
    <row r="124" spans="2:10" ht="16.5" customHeight="1" x14ac:dyDescent="0.2">
      <c r="B124" s="253"/>
      <c r="C124" s="254">
        <v>3225</v>
      </c>
      <c r="D124" s="181" t="s">
        <v>117</v>
      </c>
      <c r="E124" s="256"/>
      <c r="F124" s="257"/>
      <c r="G124" s="362"/>
      <c r="H124" s="403">
        <v>6657.41</v>
      </c>
      <c r="I124" s="252">
        <v>0</v>
      </c>
      <c r="J124" s="423">
        <v>0</v>
      </c>
    </row>
    <row r="125" spans="2:10" ht="16.5" customHeight="1" x14ac:dyDescent="0.2">
      <c r="B125" s="253"/>
      <c r="C125" s="254">
        <v>3227</v>
      </c>
      <c r="D125" s="181" t="s">
        <v>118</v>
      </c>
      <c r="E125" s="256"/>
      <c r="F125" s="257"/>
      <c r="G125" s="362"/>
      <c r="H125" s="403">
        <v>2000</v>
      </c>
      <c r="I125" s="252">
        <v>0</v>
      </c>
      <c r="J125" s="423"/>
    </row>
    <row r="126" spans="2:10" ht="16.5" customHeight="1" x14ac:dyDescent="0.2">
      <c r="B126" s="229"/>
      <c r="C126" s="251">
        <v>323</v>
      </c>
      <c r="D126" s="231" t="s">
        <v>231</v>
      </c>
      <c r="E126" s="235"/>
      <c r="F126" s="221"/>
      <c r="G126" s="361"/>
      <c r="H126" s="319">
        <f>SUM(H127:H129)</f>
        <v>4246.32</v>
      </c>
      <c r="I126" s="252">
        <v>0</v>
      </c>
      <c r="J126" s="423">
        <v>0</v>
      </c>
    </row>
    <row r="127" spans="2:10" ht="16.5" customHeight="1" x14ac:dyDescent="0.2">
      <c r="B127" s="253"/>
      <c r="C127" s="254">
        <v>3231</v>
      </c>
      <c r="D127" s="181" t="s">
        <v>120</v>
      </c>
      <c r="E127" s="256"/>
      <c r="F127" s="257"/>
      <c r="G127" s="362"/>
      <c r="H127" s="403">
        <v>2150</v>
      </c>
      <c r="I127" s="252">
        <v>0</v>
      </c>
      <c r="J127" s="423">
        <v>0</v>
      </c>
    </row>
    <row r="128" spans="2:10" ht="16.5" customHeight="1" x14ac:dyDescent="0.2">
      <c r="B128" s="253"/>
      <c r="C128" s="254">
        <v>3233</v>
      </c>
      <c r="D128" s="181" t="s">
        <v>122</v>
      </c>
      <c r="E128" s="256"/>
      <c r="F128" s="257"/>
      <c r="G128" s="362"/>
      <c r="H128" s="403">
        <v>0</v>
      </c>
      <c r="I128" s="252">
        <v>0</v>
      </c>
      <c r="J128" s="423">
        <v>0</v>
      </c>
    </row>
    <row r="129" spans="2:10" ht="16.5" customHeight="1" x14ac:dyDescent="0.2">
      <c r="B129" s="253"/>
      <c r="C129" s="254">
        <v>3237</v>
      </c>
      <c r="D129" s="181" t="s">
        <v>126</v>
      </c>
      <c r="E129" s="256"/>
      <c r="F129" s="257"/>
      <c r="G129" s="362"/>
      <c r="H129" s="403">
        <v>2096.3200000000002</v>
      </c>
      <c r="I129" s="252">
        <v>0</v>
      </c>
      <c r="J129" s="423">
        <v>0</v>
      </c>
    </row>
    <row r="130" spans="2:10" ht="16.5" customHeight="1" x14ac:dyDescent="0.2">
      <c r="B130" s="229"/>
      <c r="C130" s="251">
        <v>324</v>
      </c>
      <c r="D130" s="231" t="s">
        <v>248</v>
      </c>
      <c r="E130" s="235"/>
      <c r="F130" s="221"/>
      <c r="G130" s="361"/>
      <c r="H130" s="235">
        <v>0</v>
      </c>
      <c r="I130" s="252">
        <v>0</v>
      </c>
      <c r="J130" s="423">
        <v>0</v>
      </c>
    </row>
    <row r="131" spans="2:10" ht="16.5" customHeight="1" x14ac:dyDescent="0.2">
      <c r="B131" s="229"/>
      <c r="C131" s="251">
        <v>329</v>
      </c>
      <c r="D131" s="231" t="s">
        <v>232</v>
      </c>
      <c r="E131" s="235"/>
      <c r="F131" s="221"/>
      <c r="G131" s="361"/>
      <c r="H131" s="235">
        <f>SUM(H132)</f>
        <v>0</v>
      </c>
      <c r="I131" s="252">
        <v>0</v>
      </c>
      <c r="J131" s="423">
        <v>0</v>
      </c>
    </row>
    <row r="132" spans="2:10" ht="16.5" customHeight="1" x14ac:dyDescent="0.2">
      <c r="B132" s="253"/>
      <c r="C132" s="254">
        <v>3299</v>
      </c>
      <c r="D132" s="181" t="s">
        <v>132</v>
      </c>
      <c r="E132" s="256"/>
      <c r="F132" s="257"/>
      <c r="G132" s="362"/>
      <c r="H132" s="256">
        <v>0</v>
      </c>
      <c r="I132" s="252">
        <v>0</v>
      </c>
      <c r="J132" s="423">
        <v>0</v>
      </c>
    </row>
    <row r="133" spans="2:10" s="272" customFormat="1" ht="16.5" customHeight="1" x14ac:dyDescent="0.2">
      <c r="B133" s="229">
        <v>4</v>
      </c>
      <c r="C133" s="251"/>
      <c r="D133" s="297"/>
      <c r="E133" s="235"/>
      <c r="F133" s="221"/>
      <c r="G133" s="361"/>
      <c r="H133" s="235">
        <v>0</v>
      </c>
      <c r="I133" s="252">
        <v>0</v>
      </c>
      <c r="J133" s="423">
        <v>0</v>
      </c>
    </row>
    <row r="134" spans="2:10" s="272" customFormat="1" ht="16.5" customHeight="1" x14ac:dyDescent="0.2">
      <c r="B134" s="229"/>
      <c r="C134" s="251">
        <v>42</v>
      </c>
      <c r="D134" s="266" t="s">
        <v>241</v>
      </c>
      <c r="E134" s="235"/>
      <c r="F134" s="221"/>
      <c r="G134" s="361">
        <v>3000</v>
      </c>
      <c r="H134" s="235">
        <v>0</v>
      </c>
      <c r="I134" s="252">
        <v>0</v>
      </c>
      <c r="J134" s="423">
        <v>0</v>
      </c>
    </row>
    <row r="135" spans="2:10" ht="16.5" customHeight="1" x14ac:dyDescent="0.2">
      <c r="B135" s="246" t="s">
        <v>226</v>
      </c>
      <c r="C135" s="247">
        <v>62400</v>
      </c>
      <c r="D135" s="248" t="s">
        <v>268</v>
      </c>
      <c r="E135" s="249">
        <f t="shared" ref="E135" si="10">SUM(E137)</f>
        <v>1440</v>
      </c>
      <c r="F135" s="221"/>
      <c r="G135" s="358">
        <f>SUM(G137)</f>
        <v>1440</v>
      </c>
      <c r="H135" s="249">
        <f>SUM(H137)</f>
        <v>5166.91</v>
      </c>
      <c r="I135" s="250">
        <f>SUM(H135/E135)*100</f>
        <v>358.81319444444443</v>
      </c>
      <c r="J135" s="423">
        <f>SUM(H135/G135)*100</f>
        <v>358.81319444444443</v>
      </c>
    </row>
    <row r="136" spans="2:10" ht="16.5" customHeight="1" x14ac:dyDescent="0.2">
      <c r="B136" s="253"/>
      <c r="C136" s="251">
        <v>3</v>
      </c>
      <c r="D136" s="181"/>
      <c r="E136" s="256"/>
      <c r="F136" s="257"/>
      <c r="G136" s="362"/>
      <c r="H136" s="256"/>
      <c r="I136" s="252"/>
      <c r="J136" s="423"/>
    </row>
    <row r="137" spans="2:10" ht="16.5" customHeight="1" x14ac:dyDescent="0.2">
      <c r="B137" s="253"/>
      <c r="C137" s="251">
        <v>32</v>
      </c>
      <c r="D137" s="231" t="s">
        <v>228</v>
      </c>
      <c r="E137" s="235">
        <v>1440</v>
      </c>
      <c r="F137" s="221"/>
      <c r="G137" s="361">
        <v>1440</v>
      </c>
      <c r="H137" s="235">
        <f>SUM(H138+H140+H142+H144)</f>
        <v>5166.91</v>
      </c>
      <c r="I137" s="252">
        <f>SUM(H137/E137)*100</f>
        <v>358.81319444444443</v>
      </c>
      <c r="J137" s="423">
        <f>SUM(H137/G137)*100</f>
        <v>358.81319444444443</v>
      </c>
    </row>
    <row r="138" spans="2:10" ht="16.5" customHeight="1" x14ac:dyDescent="0.2">
      <c r="B138" s="253"/>
      <c r="C138" s="251">
        <v>321</v>
      </c>
      <c r="D138" s="231" t="s">
        <v>229</v>
      </c>
      <c r="E138" s="256"/>
      <c r="F138" s="257"/>
      <c r="G138" s="362"/>
      <c r="H138" s="235">
        <f>SUM(H139)</f>
        <v>2186.5</v>
      </c>
      <c r="I138" s="252">
        <v>0</v>
      </c>
      <c r="J138" s="423">
        <v>0</v>
      </c>
    </row>
    <row r="139" spans="2:10" ht="16.5" customHeight="1" x14ac:dyDescent="0.2">
      <c r="B139" s="253"/>
      <c r="C139" s="254">
        <v>3211</v>
      </c>
      <c r="D139" s="181" t="s">
        <v>28</v>
      </c>
      <c r="E139" s="256"/>
      <c r="F139" s="257"/>
      <c r="G139" s="362"/>
      <c r="H139" s="256">
        <v>2186.5</v>
      </c>
      <c r="I139" s="252">
        <v>0</v>
      </c>
      <c r="J139" s="423">
        <v>0</v>
      </c>
    </row>
    <row r="140" spans="2:10" s="272" customFormat="1" ht="16.5" customHeight="1" x14ac:dyDescent="0.2">
      <c r="B140" s="229"/>
      <c r="C140" s="251">
        <v>322</v>
      </c>
      <c r="D140" s="231" t="s">
        <v>230</v>
      </c>
      <c r="E140" s="235"/>
      <c r="F140" s="221"/>
      <c r="G140" s="361"/>
      <c r="H140" s="235">
        <f>SUM(H141)</f>
        <v>220.43</v>
      </c>
      <c r="I140" s="252">
        <v>0</v>
      </c>
      <c r="J140" s="423">
        <v>0</v>
      </c>
    </row>
    <row r="141" spans="2:10" ht="16.5" customHeight="1" x14ac:dyDescent="0.2">
      <c r="B141" s="253"/>
      <c r="C141" s="254">
        <v>3222</v>
      </c>
      <c r="D141" s="181" t="s">
        <v>360</v>
      </c>
      <c r="E141" s="256"/>
      <c r="F141" s="257"/>
      <c r="G141" s="362"/>
      <c r="H141" s="256">
        <v>220.43</v>
      </c>
      <c r="I141" s="252">
        <v>0</v>
      </c>
      <c r="J141" s="423">
        <v>0</v>
      </c>
    </row>
    <row r="142" spans="2:10" s="272" customFormat="1" ht="16.5" customHeight="1" x14ac:dyDescent="0.2">
      <c r="B142" s="229"/>
      <c r="C142" s="251">
        <v>323</v>
      </c>
      <c r="D142" s="231" t="s">
        <v>231</v>
      </c>
      <c r="E142" s="235"/>
      <c r="F142" s="221"/>
      <c r="G142" s="361"/>
      <c r="H142" s="235">
        <f>SUM(H143)</f>
        <v>2450</v>
      </c>
      <c r="I142" s="252">
        <v>0</v>
      </c>
      <c r="J142" s="423">
        <v>0</v>
      </c>
    </row>
    <row r="143" spans="2:10" ht="16.5" customHeight="1" x14ac:dyDescent="0.2">
      <c r="B143" s="253"/>
      <c r="C143" s="254">
        <v>3231</v>
      </c>
      <c r="D143" s="181" t="s">
        <v>120</v>
      </c>
      <c r="E143" s="256"/>
      <c r="F143" s="257"/>
      <c r="G143" s="362"/>
      <c r="H143" s="256">
        <v>2450</v>
      </c>
      <c r="I143" s="252">
        <v>0</v>
      </c>
      <c r="J143" s="423">
        <v>0</v>
      </c>
    </row>
    <row r="144" spans="2:10" s="272" customFormat="1" ht="16.5" customHeight="1" x14ac:dyDescent="0.2">
      <c r="B144" s="229"/>
      <c r="C144" s="251">
        <v>329</v>
      </c>
      <c r="D144" s="283" t="s">
        <v>252</v>
      </c>
      <c r="E144" s="235"/>
      <c r="F144" s="221"/>
      <c r="G144" s="361"/>
      <c r="H144" s="235">
        <f>SUM(H145)</f>
        <v>309.98</v>
      </c>
      <c r="I144" s="252">
        <v>0</v>
      </c>
      <c r="J144" s="423">
        <v>0</v>
      </c>
    </row>
    <row r="145" spans="2:10" ht="16.5" customHeight="1" x14ac:dyDescent="0.2">
      <c r="B145" s="253"/>
      <c r="C145" s="254">
        <v>3293</v>
      </c>
      <c r="D145" s="181" t="s">
        <v>190</v>
      </c>
      <c r="E145" s="256"/>
      <c r="F145" s="257"/>
      <c r="G145" s="362"/>
      <c r="H145" s="256">
        <v>309.98</v>
      </c>
      <c r="I145" s="252">
        <v>0</v>
      </c>
      <c r="J145" s="423">
        <v>0</v>
      </c>
    </row>
    <row r="146" spans="2:10" ht="22.5" customHeight="1" x14ac:dyDescent="0.2">
      <c r="B146" s="241" t="s">
        <v>225</v>
      </c>
      <c r="C146" s="242" t="s">
        <v>249</v>
      </c>
      <c r="D146" s="243" t="s">
        <v>250</v>
      </c>
      <c r="E146" s="244">
        <f t="shared" ref="E146:H146" si="11">E147</f>
        <v>1100000</v>
      </c>
      <c r="F146" s="221"/>
      <c r="G146" s="355">
        <f>SUM(G147)</f>
        <v>1102016</v>
      </c>
      <c r="H146" s="244">
        <f t="shared" si="11"/>
        <v>696759.92999999993</v>
      </c>
      <c r="I146" s="258">
        <f t="shared" si="8"/>
        <v>63.341811818181817</v>
      </c>
      <c r="J146" s="423">
        <f t="shared" si="9"/>
        <v>63.225935921075546</v>
      </c>
    </row>
    <row r="147" spans="2:10" x14ac:dyDescent="0.2">
      <c r="B147" s="246" t="s">
        <v>226</v>
      </c>
      <c r="C147" s="247">
        <v>53082</v>
      </c>
      <c r="D147" s="248" t="s">
        <v>244</v>
      </c>
      <c r="E147" s="249">
        <f>SUM(E149+E157)</f>
        <v>1100000</v>
      </c>
      <c r="F147" s="221"/>
      <c r="G147" s="358">
        <f>SUM(G149+G157)</f>
        <v>1102016</v>
      </c>
      <c r="H147" s="249">
        <f>SUM(H149+H157)</f>
        <v>696759.92999999993</v>
      </c>
      <c r="I147" s="250">
        <f t="shared" si="8"/>
        <v>63.341811818181817</v>
      </c>
      <c r="J147" s="423">
        <f t="shared" si="9"/>
        <v>63.225935921075546</v>
      </c>
    </row>
    <row r="148" spans="2:10" ht="16.5" customHeight="1" x14ac:dyDescent="0.2">
      <c r="B148" s="229">
        <v>3</v>
      </c>
      <c r="C148" s="251"/>
      <c r="D148" s="231"/>
      <c r="E148" s="235"/>
      <c r="F148" s="221"/>
      <c r="G148" s="361"/>
      <c r="H148" s="235">
        <f>SUM(H149+H157)</f>
        <v>696759.92999999993</v>
      </c>
      <c r="I148" s="252">
        <v>0</v>
      </c>
      <c r="J148" s="423">
        <v>0</v>
      </c>
    </row>
    <row r="149" spans="2:10" ht="16.5" customHeight="1" x14ac:dyDescent="0.2">
      <c r="B149" s="229"/>
      <c r="C149" s="251">
        <v>31</v>
      </c>
      <c r="D149" s="271" t="s">
        <v>245</v>
      </c>
      <c r="E149" s="235">
        <v>1097984</v>
      </c>
      <c r="F149" s="221"/>
      <c r="G149" s="361">
        <v>1097984</v>
      </c>
      <c r="H149" s="235">
        <f>SUM(H150+H152+H154)</f>
        <v>693671.15999999992</v>
      </c>
      <c r="I149" s="252">
        <f t="shared" si="8"/>
        <v>63.176800390533913</v>
      </c>
      <c r="J149" s="423">
        <f t="shared" si="9"/>
        <v>63.176800390533913</v>
      </c>
    </row>
    <row r="150" spans="2:10" ht="16.5" customHeight="1" x14ac:dyDescent="0.2">
      <c r="B150" s="229"/>
      <c r="C150" s="251">
        <v>311</v>
      </c>
      <c r="D150" s="271" t="s">
        <v>245</v>
      </c>
      <c r="E150" s="235"/>
      <c r="F150" s="221"/>
      <c r="G150" s="361"/>
      <c r="H150" s="235">
        <f>SUM(H151)</f>
        <v>577583.56999999995</v>
      </c>
      <c r="I150" s="252">
        <v>0</v>
      </c>
      <c r="J150" s="423">
        <v>0</v>
      </c>
    </row>
    <row r="151" spans="2:10" ht="16.5" customHeight="1" x14ac:dyDescent="0.2">
      <c r="B151" s="253"/>
      <c r="C151" s="254">
        <v>3111</v>
      </c>
      <c r="D151" s="181" t="s">
        <v>26</v>
      </c>
      <c r="E151" s="256"/>
      <c r="F151" s="257"/>
      <c r="G151" s="362"/>
      <c r="H151" s="256">
        <v>577583.56999999995</v>
      </c>
      <c r="I151" s="252">
        <v>0</v>
      </c>
      <c r="J151" s="423">
        <v>0</v>
      </c>
    </row>
    <row r="152" spans="2:10" ht="16.5" customHeight="1" x14ac:dyDescent="0.2">
      <c r="B152" s="229"/>
      <c r="C152" s="251">
        <v>312</v>
      </c>
      <c r="D152" s="271" t="s">
        <v>251</v>
      </c>
      <c r="E152" s="235"/>
      <c r="F152" s="221"/>
      <c r="G152" s="361"/>
      <c r="H152" s="235">
        <f>SUM(H153)</f>
        <v>20786.48</v>
      </c>
      <c r="I152" s="252">
        <v>0</v>
      </c>
      <c r="J152" s="423">
        <v>0</v>
      </c>
    </row>
    <row r="153" spans="2:10" ht="16.5" customHeight="1" x14ac:dyDescent="0.2">
      <c r="B153" s="253"/>
      <c r="C153" s="254">
        <v>3121</v>
      </c>
      <c r="D153" s="181" t="s">
        <v>106</v>
      </c>
      <c r="E153" s="256"/>
      <c r="F153" s="257"/>
      <c r="G153" s="362"/>
      <c r="H153" s="256">
        <v>20786.48</v>
      </c>
      <c r="I153" s="252">
        <v>0</v>
      </c>
      <c r="J153" s="423">
        <v>0</v>
      </c>
    </row>
    <row r="154" spans="2:10" ht="16.5" customHeight="1" x14ac:dyDescent="0.2">
      <c r="B154" s="229"/>
      <c r="C154" s="251">
        <v>313</v>
      </c>
      <c r="D154" s="271" t="s">
        <v>246</v>
      </c>
      <c r="E154" s="235"/>
      <c r="F154" s="221"/>
      <c r="G154" s="361"/>
      <c r="H154" s="235">
        <f>SUM(H155:H156)</f>
        <v>95301.11</v>
      </c>
      <c r="I154" s="252">
        <v>0</v>
      </c>
      <c r="J154" s="423">
        <v>0</v>
      </c>
    </row>
    <row r="155" spans="2:10" ht="16.5" customHeight="1" x14ac:dyDescent="0.2">
      <c r="B155" s="253"/>
      <c r="C155" s="254">
        <v>3131</v>
      </c>
      <c r="D155" s="181" t="s">
        <v>108</v>
      </c>
      <c r="E155" s="256"/>
      <c r="F155" s="257"/>
      <c r="G155" s="362"/>
      <c r="H155" s="256">
        <v>0</v>
      </c>
      <c r="I155" s="252">
        <v>0</v>
      </c>
      <c r="J155" s="423">
        <v>0</v>
      </c>
    </row>
    <row r="156" spans="2:10" ht="16.5" customHeight="1" x14ac:dyDescent="0.2">
      <c r="B156" s="253"/>
      <c r="C156" s="254">
        <v>3132</v>
      </c>
      <c r="D156" s="181" t="s">
        <v>109</v>
      </c>
      <c r="E156" s="256"/>
      <c r="F156" s="257"/>
      <c r="G156" s="362"/>
      <c r="H156" s="256">
        <v>95301.11</v>
      </c>
      <c r="I156" s="252">
        <v>0</v>
      </c>
      <c r="J156" s="423">
        <v>0</v>
      </c>
    </row>
    <row r="157" spans="2:10" ht="16.5" customHeight="1" x14ac:dyDescent="0.2">
      <c r="B157" s="273"/>
      <c r="C157" s="274">
        <v>32</v>
      </c>
      <c r="D157" s="231" t="s">
        <v>228</v>
      </c>
      <c r="E157" s="275">
        <v>2016</v>
      </c>
      <c r="F157" s="276"/>
      <c r="G157" s="392">
        <v>4032</v>
      </c>
      <c r="H157" s="275">
        <f>SUM(H158+H159+H161)</f>
        <v>3088.77</v>
      </c>
      <c r="I157" s="252">
        <f t="shared" si="8"/>
        <v>153.21279761904762</v>
      </c>
      <c r="J157" s="423">
        <f t="shared" ref="J157:J239" si="12">SUM(H157/G157)*100</f>
        <v>76.60639880952381</v>
      </c>
    </row>
    <row r="158" spans="2:10" ht="16.5" customHeight="1" x14ac:dyDescent="0.2">
      <c r="B158" s="277"/>
      <c r="C158" s="278">
        <v>321</v>
      </c>
      <c r="D158" s="231" t="s">
        <v>229</v>
      </c>
      <c r="E158" s="275"/>
      <c r="F158" s="276"/>
      <c r="G158" s="392"/>
      <c r="H158" s="275">
        <v>0</v>
      </c>
      <c r="I158" s="252">
        <v>0</v>
      </c>
      <c r="J158" s="423">
        <v>0</v>
      </c>
    </row>
    <row r="159" spans="2:10" ht="16.5" customHeight="1" x14ac:dyDescent="0.2">
      <c r="B159" s="277"/>
      <c r="C159" s="278">
        <v>323</v>
      </c>
      <c r="D159" s="231" t="s">
        <v>231</v>
      </c>
      <c r="E159" s="275"/>
      <c r="F159" s="276"/>
      <c r="G159" s="392"/>
      <c r="H159" s="275">
        <f>SUM(H160)</f>
        <v>0</v>
      </c>
      <c r="I159" s="252">
        <v>0</v>
      </c>
      <c r="J159" s="423">
        <v>0</v>
      </c>
    </row>
    <row r="160" spans="2:10" ht="16.5" customHeight="1" x14ac:dyDescent="0.2">
      <c r="B160" s="279"/>
      <c r="C160" s="280">
        <v>3237</v>
      </c>
      <c r="D160" s="181" t="s">
        <v>126</v>
      </c>
      <c r="E160" s="281"/>
      <c r="F160" s="282"/>
      <c r="G160" s="393"/>
      <c r="H160" s="281">
        <v>0</v>
      </c>
      <c r="I160" s="252">
        <v>0</v>
      </c>
      <c r="J160" s="423">
        <v>0</v>
      </c>
    </row>
    <row r="161" spans="2:10" ht="16.5" customHeight="1" x14ac:dyDescent="0.2">
      <c r="B161" s="277"/>
      <c r="C161" s="278">
        <v>329</v>
      </c>
      <c r="D161" s="283" t="s">
        <v>252</v>
      </c>
      <c r="E161" s="275"/>
      <c r="F161" s="276"/>
      <c r="G161" s="392"/>
      <c r="H161" s="275">
        <f>SUM(H162)</f>
        <v>3088.77</v>
      </c>
      <c r="I161" s="252">
        <v>0</v>
      </c>
      <c r="J161" s="423">
        <v>0</v>
      </c>
    </row>
    <row r="162" spans="2:10" ht="16.5" customHeight="1" x14ac:dyDescent="0.2">
      <c r="B162" s="279"/>
      <c r="C162" s="280">
        <v>3295</v>
      </c>
      <c r="D162" s="182" t="s">
        <v>131</v>
      </c>
      <c r="E162" s="281"/>
      <c r="F162" s="282"/>
      <c r="G162" s="393"/>
      <c r="H162" s="281">
        <v>3088.77</v>
      </c>
      <c r="I162" s="252">
        <v>0</v>
      </c>
      <c r="J162" s="423">
        <v>0</v>
      </c>
    </row>
    <row r="163" spans="2:10" ht="24.75" customHeight="1" x14ac:dyDescent="0.2">
      <c r="B163" s="284">
        <v>2301</v>
      </c>
      <c r="C163" s="285" t="s">
        <v>223</v>
      </c>
      <c r="D163" s="286" t="s">
        <v>253</v>
      </c>
      <c r="E163" s="239">
        <f>SUM(E164+E171+E195+E239+E246+E253+E270+E308+E319)</f>
        <v>39155.869999999995</v>
      </c>
      <c r="F163" s="221"/>
      <c r="G163" s="356">
        <f>SUM(G164+G171+G195+G239+G246+G253+G264+G270+G308+G319+G340)</f>
        <v>25014.79</v>
      </c>
      <c r="H163" s="239">
        <f>SUM(H164+H171+H195+H239+H246+H253+H264+H270+H308+H319+H340)</f>
        <v>22537.8</v>
      </c>
      <c r="I163" s="240">
        <f t="shared" ref="I163:I242" si="13">SUM(H163/E163)*100</f>
        <v>57.55918588962524</v>
      </c>
      <c r="J163" s="423">
        <f t="shared" si="12"/>
        <v>90.097898083493803</v>
      </c>
    </row>
    <row r="164" spans="2:10" ht="22.5" customHeight="1" x14ac:dyDescent="0.2">
      <c r="B164" s="241" t="s">
        <v>225</v>
      </c>
      <c r="C164" s="242" t="s">
        <v>254</v>
      </c>
      <c r="D164" s="243" t="s">
        <v>255</v>
      </c>
      <c r="E164" s="244">
        <f t="shared" ref="E164:H164" si="14">E165</f>
        <v>13050.5</v>
      </c>
      <c r="F164" s="221"/>
      <c r="G164" s="355">
        <f>SUM(G165)</f>
        <v>1900</v>
      </c>
      <c r="H164" s="244">
        <f t="shared" si="14"/>
        <v>1873.75</v>
      </c>
      <c r="I164" s="258">
        <f t="shared" si="13"/>
        <v>14.357687444925482</v>
      </c>
      <c r="J164" s="424">
        <f t="shared" si="12"/>
        <v>98.618421052631575</v>
      </c>
    </row>
    <row r="165" spans="2:10" x14ac:dyDescent="0.2">
      <c r="B165" s="246" t="s">
        <v>226</v>
      </c>
      <c r="C165" s="247">
        <v>1101</v>
      </c>
      <c r="D165" s="248" t="s">
        <v>256</v>
      </c>
      <c r="E165" s="249">
        <f t="shared" ref="E165" si="15">SUM(E167)</f>
        <v>13050.5</v>
      </c>
      <c r="F165" s="221"/>
      <c r="G165" s="358">
        <f>SUM(G167)</f>
        <v>1900</v>
      </c>
      <c r="H165" s="249">
        <f t="shared" ref="H165" si="16">SUM(H167)</f>
        <v>1873.75</v>
      </c>
      <c r="I165" s="250">
        <f t="shared" si="13"/>
        <v>14.357687444925482</v>
      </c>
      <c r="J165" s="423">
        <f t="shared" si="12"/>
        <v>98.618421052631575</v>
      </c>
    </row>
    <row r="166" spans="2:10" ht="16.5" customHeight="1" x14ac:dyDescent="0.2">
      <c r="B166" s="270">
        <v>3</v>
      </c>
      <c r="C166" s="287"/>
      <c r="D166" s="288"/>
      <c r="E166" s="267"/>
      <c r="F166" s="221"/>
      <c r="G166" s="361"/>
      <c r="H166" s="267">
        <f>SUM(H167)</f>
        <v>1873.75</v>
      </c>
      <c r="I166" s="289">
        <v>0</v>
      </c>
      <c r="J166" s="423">
        <v>0</v>
      </c>
    </row>
    <row r="167" spans="2:10" ht="16.5" customHeight="1" x14ac:dyDescent="0.2">
      <c r="B167" s="290"/>
      <c r="C167" s="274">
        <v>32</v>
      </c>
      <c r="D167" s="231" t="s">
        <v>228</v>
      </c>
      <c r="E167" s="275">
        <v>13050.5</v>
      </c>
      <c r="F167" s="276"/>
      <c r="G167" s="392">
        <v>1900</v>
      </c>
      <c r="H167" s="275">
        <f>SUM(H168+H169)</f>
        <v>1873.75</v>
      </c>
      <c r="I167" s="252">
        <f t="shared" si="13"/>
        <v>14.357687444925482</v>
      </c>
      <c r="J167" s="423">
        <f t="shared" si="12"/>
        <v>98.618421052631575</v>
      </c>
    </row>
    <row r="168" spans="2:10" ht="16.5" customHeight="1" x14ac:dyDescent="0.2">
      <c r="B168" s="290"/>
      <c r="C168" s="274">
        <v>321</v>
      </c>
      <c r="D168" s="231" t="s">
        <v>229</v>
      </c>
      <c r="E168" s="275"/>
      <c r="F168" s="276"/>
      <c r="G168" s="392"/>
      <c r="H168" s="275">
        <v>0</v>
      </c>
      <c r="I168" s="252">
        <v>0</v>
      </c>
      <c r="J168" s="423">
        <v>0</v>
      </c>
    </row>
    <row r="169" spans="2:10" ht="16.5" customHeight="1" x14ac:dyDescent="0.2">
      <c r="B169" s="290"/>
      <c r="C169" s="274">
        <v>323</v>
      </c>
      <c r="D169" s="231" t="s">
        <v>231</v>
      </c>
      <c r="E169" s="275"/>
      <c r="F169" s="276"/>
      <c r="G169" s="392"/>
      <c r="H169" s="275">
        <f>SUM(H170)</f>
        <v>1873.75</v>
      </c>
      <c r="I169" s="252">
        <v>0</v>
      </c>
      <c r="J169" s="423">
        <v>0</v>
      </c>
    </row>
    <row r="170" spans="2:10" ht="16.5" customHeight="1" x14ac:dyDescent="0.2">
      <c r="B170" s="290"/>
      <c r="C170" s="399">
        <v>3232</v>
      </c>
      <c r="D170" s="181" t="s">
        <v>121</v>
      </c>
      <c r="E170" s="281"/>
      <c r="F170" s="282"/>
      <c r="G170" s="393"/>
      <c r="H170" s="281">
        <v>1873.75</v>
      </c>
      <c r="I170" s="397">
        <v>0</v>
      </c>
      <c r="J170" s="425">
        <v>0</v>
      </c>
    </row>
    <row r="171" spans="2:10" ht="29.25" customHeight="1" x14ac:dyDescent="0.2">
      <c r="B171" s="241" t="s">
        <v>225</v>
      </c>
      <c r="C171" s="242" t="s">
        <v>257</v>
      </c>
      <c r="D171" s="243" t="s">
        <v>258</v>
      </c>
      <c r="E171" s="244">
        <f t="shared" ref="E171" si="17">SUM(E172+E187)</f>
        <v>1500</v>
      </c>
      <c r="F171" s="221"/>
      <c r="G171" s="355">
        <f>SUM(G172+G187)</f>
        <v>1500</v>
      </c>
      <c r="H171" s="244">
        <f t="shared" ref="H171" si="18">SUM(H172+H187)</f>
        <v>1661.0299999999997</v>
      </c>
      <c r="I171" s="245">
        <f t="shared" si="13"/>
        <v>110.73533333333332</v>
      </c>
      <c r="J171" s="423">
        <f t="shared" si="12"/>
        <v>110.73533333333332</v>
      </c>
    </row>
    <row r="172" spans="2:10" ht="18" customHeight="1" x14ac:dyDescent="0.2">
      <c r="B172" s="246" t="s">
        <v>226</v>
      </c>
      <c r="C172" s="247">
        <v>11001</v>
      </c>
      <c r="D172" s="248" t="s">
        <v>256</v>
      </c>
      <c r="E172" s="249">
        <f t="shared" ref="E172" si="19">SUM(E179)</f>
        <v>0</v>
      </c>
      <c r="F172" s="221"/>
      <c r="G172" s="358">
        <f>SUM(G179)</f>
        <v>0</v>
      </c>
      <c r="H172" s="249">
        <f>SUM(H173)</f>
        <v>1261.0299999999997</v>
      </c>
      <c r="I172" s="250">
        <v>0</v>
      </c>
      <c r="J172" s="423">
        <v>0</v>
      </c>
    </row>
    <row r="173" spans="2:10" ht="16.5" customHeight="1" x14ac:dyDescent="0.2">
      <c r="B173" s="291"/>
      <c r="C173" s="287">
        <v>3</v>
      </c>
      <c r="D173" s="271"/>
      <c r="E173" s="292"/>
      <c r="F173" s="221"/>
      <c r="G173" s="361"/>
      <c r="H173" s="292">
        <f>SUM(H174+H179+H184)</f>
        <v>1261.0299999999997</v>
      </c>
      <c r="I173" s="289">
        <v>0</v>
      </c>
      <c r="J173" s="423">
        <v>0</v>
      </c>
    </row>
    <row r="174" spans="2:10" ht="16.5" customHeight="1" x14ac:dyDescent="0.2">
      <c r="B174" s="291"/>
      <c r="C174" s="287">
        <v>31</v>
      </c>
      <c r="D174" s="271"/>
      <c r="E174" s="292">
        <v>0</v>
      </c>
      <c r="F174" s="221"/>
      <c r="G174" s="361">
        <v>0</v>
      </c>
      <c r="H174" s="292">
        <f>SUM(H175+H177)</f>
        <v>79.63</v>
      </c>
      <c r="I174" s="289">
        <v>0</v>
      </c>
      <c r="J174" s="423">
        <v>0</v>
      </c>
    </row>
    <row r="175" spans="2:10" ht="16.5" customHeight="1" x14ac:dyDescent="0.2">
      <c r="B175" s="291"/>
      <c r="C175" s="287">
        <v>311</v>
      </c>
      <c r="D175" s="271" t="s">
        <v>245</v>
      </c>
      <c r="E175" s="292"/>
      <c r="F175" s="221"/>
      <c r="G175" s="361"/>
      <c r="H175" s="292">
        <f>SUM(H176)</f>
        <v>68.349999999999994</v>
      </c>
      <c r="I175" s="289">
        <v>0</v>
      </c>
      <c r="J175" s="423">
        <v>0</v>
      </c>
    </row>
    <row r="176" spans="2:10" ht="16.5" customHeight="1" x14ac:dyDescent="0.2">
      <c r="B176" s="320"/>
      <c r="C176" s="322">
        <v>3111</v>
      </c>
      <c r="D176" s="400" t="s">
        <v>26</v>
      </c>
      <c r="E176" s="321"/>
      <c r="F176" s="257"/>
      <c r="G176" s="362"/>
      <c r="H176" s="321">
        <v>68.349999999999994</v>
      </c>
      <c r="I176" s="363">
        <v>0</v>
      </c>
      <c r="J176" s="425">
        <v>0</v>
      </c>
    </row>
    <row r="177" spans="2:10" s="272" customFormat="1" ht="16.5" customHeight="1" x14ac:dyDescent="0.2">
      <c r="B177" s="291"/>
      <c r="C177" s="287">
        <v>313</v>
      </c>
      <c r="D177" s="271" t="s">
        <v>246</v>
      </c>
      <c r="E177" s="292"/>
      <c r="F177" s="221"/>
      <c r="G177" s="361"/>
      <c r="H177" s="292">
        <f>SUM(H178)</f>
        <v>11.28</v>
      </c>
      <c r="I177" s="289">
        <v>0</v>
      </c>
      <c r="J177" s="423">
        <v>0</v>
      </c>
    </row>
    <row r="178" spans="2:10" ht="16.5" customHeight="1" x14ac:dyDescent="0.2">
      <c r="B178" s="320"/>
      <c r="C178" s="322">
        <v>3132</v>
      </c>
      <c r="D178" s="181" t="s">
        <v>109</v>
      </c>
      <c r="E178" s="321"/>
      <c r="F178" s="257"/>
      <c r="G178" s="362"/>
      <c r="H178" s="321">
        <v>11.28</v>
      </c>
      <c r="I178" s="363">
        <v>0</v>
      </c>
      <c r="J178" s="425">
        <v>0</v>
      </c>
    </row>
    <row r="179" spans="2:10" ht="16.5" customHeight="1" x14ac:dyDescent="0.2">
      <c r="B179" s="293"/>
      <c r="C179" s="294">
        <v>32</v>
      </c>
      <c r="D179" s="231" t="s">
        <v>228</v>
      </c>
      <c r="E179" s="267">
        <v>0</v>
      </c>
      <c r="F179" s="221"/>
      <c r="G179" s="361">
        <v>0</v>
      </c>
      <c r="H179" s="267">
        <f>SUM(H180+H182)</f>
        <v>1001.8</v>
      </c>
      <c r="I179" s="252">
        <v>0</v>
      </c>
      <c r="J179" s="423">
        <v>0</v>
      </c>
    </row>
    <row r="180" spans="2:10" ht="16.5" customHeight="1" x14ac:dyDescent="0.2">
      <c r="B180" s="293"/>
      <c r="C180" s="294">
        <v>322</v>
      </c>
      <c r="D180" s="231"/>
      <c r="E180" s="267"/>
      <c r="F180" s="221"/>
      <c r="G180" s="361"/>
      <c r="H180" s="267">
        <f>SUM(H181)</f>
        <v>151.80000000000001</v>
      </c>
      <c r="I180" s="252">
        <v>0</v>
      </c>
      <c r="J180" s="423">
        <v>0</v>
      </c>
    </row>
    <row r="181" spans="2:10" ht="16.5" customHeight="1" x14ac:dyDescent="0.2">
      <c r="B181" s="295"/>
      <c r="C181" s="296">
        <v>3222</v>
      </c>
      <c r="D181" s="255"/>
      <c r="E181" s="269"/>
      <c r="F181" s="257"/>
      <c r="G181" s="362"/>
      <c r="H181" s="269">
        <v>151.80000000000001</v>
      </c>
      <c r="I181" s="397">
        <v>0</v>
      </c>
      <c r="J181" s="425">
        <v>0</v>
      </c>
    </row>
    <row r="182" spans="2:10" ht="16.5" customHeight="1" x14ac:dyDescent="0.2">
      <c r="B182" s="293"/>
      <c r="C182" s="294">
        <v>323</v>
      </c>
      <c r="D182" s="231" t="s">
        <v>231</v>
      </c>
      <c r="E182" s="267"/>
      <c r="F182" s="221"/>
      <c r="G182" s="361"/>
      <c r="H182" s="267">
        <f>SUM(H183)</f>
        <v>850</v>
      </c>
      <c r="I182" s="252">
        <v>0</v>
      </c>
      <c r="J182" s="423">
        <v>0</v>
      </c>
    </row>
    <row r="183" spans="2:10" ht="16.5" customHeight="1" x14ac:dyDescent="0.2">
      <c r="B183" s="295"/>
      <c r="C183" s="296">
        <v>3231</v>
      </c>
      <c r="D183" s="181" t="s">
        <v>120</v>
      </c>
      <c r="E183" s="269"/>
      <c r="F183" s="257"/>
      <c r="G183" s="362"/>
      <c r="H183" s="269">
        <v>850</v>
      </c>
      <c r="I183" s="252">
        <v>0</v>
      </c>
      <c r="J183" s="423">
        <v>0</v>
      </c>
    </row>
    <row r="184" spans="2:10" s="272" customFormat="1" ht="16.5" customHeight="1" x14ac:dyDescent="0.2">
      <c r="B184" s="293"/>
      <c r="C184" s="294">
        <v>36</v>
      </c>
      <c r="D184" s="297"/>
      <c r="E184" s="267">
        <v>0</v>
      </c>
      <c r="F184" s="221"/>
      <c r="G184" s="361">
        <v>0</v>
      </c>
      <c r="H184" s="267">
        <f>SUM(H185)</f>
        <v>179.6</v>
      </c>
      <c r="I184" s="252">
        <v>0</v>
      </c>
      <c r="J184" s="423">
        <v>0</v>
      </c>
    </row>
    <row r="185" spans="2:10" s="272" customFormat="1" ht="16.5" customHeight="1" x14ac:dyDescent="0.2">
      <c r="B185" s="293"/>
      <c r="C185" s="294">
        <v>369</v>
      </c>
      <c r="D185" s="297" t="s">
        <v>362</v>
      </c>
      <c r="E185" s="267"/>
      <c r="F185" s="221"/>
      <c r="G185" s="361"/>
      <c r="H185" s="267">
        <f>SUM(H186)</f>
        <v>179.6</v>
      </c>
      <c r="I185" s="252">
        <v>0</v>
      </c>
      <c r="J185" s="423">
        <v>0</v>
      </c>
    </row>
    <row r="186" spans="2:10" ht="16.5" customHeight="1" x14ac:dyDescent="0.2">
      <c r="B186" s="295"/>
      <c r="C186" s="296">
        <v>3691</v>
      </c>
      <c r="D186" s="181" t="s">
        <v>361</v>
      </c>
      <c r="E186" s="269"/>
      <c r="F186" s="257"/>
      <c r="G186" s="362"/>
      <c r="H186" s="269">
        <v>179.6</v>
      </c>
      <c r="I186" s="252">
        <v>0</v>
      </c>
      <c r="J186" s="423">
        <v>0</v>
      </c>
    </row>
    <row r="187" spans="2:10" ht="17.25" customHeight="1" x14ac:dyDescent="0.2">
      <c r="B187" s="246" t="s">
        <v>226</v>
      </c>
      <c r="C187" s="247">
        <v>58400</v>
      </c>
      <c r="D187" s="248" t="s">
        <v>259</v>
      </c>
      <c r="E187" s="249">
        <f t="shared" ref="E187" si="20">SUM(E189)</f>
        <v>1500</v>
      </c>
      <c r="F187" s="221"/>
      <c r="G187" s="358">
        <f>SUM(G189)</f>
        <v>1500</v>
      </c>
      <c r="H187" s="249">
        <f t="shared" ref="H187" si="21">SUM(H189)</f>
        <v>400</v>
      </c>
      <c r="I187" s="250">
        <f t="shared" si="13"/>
        <v>26.666666666666668</v>
      </c>
      <c r="J187" s="423">
        <f t="shared" si="12"/>
        <v>26.666666666666668</v>
      </c>
    </row>
    <row r="188" spans="2:10" ht="16.5" customHeight="1" x14ac:dyDescent="0.2">
      <c r="B188" s="229">
        <v>3</v>
      </c>
      <c r="C188" s="251"/>
      <c r="D188" s="231"/>
      <c r="E188" s="235"/>
      <c r="F188" s="221"/>
      <c r="G188" s="361"/>
      <c r="H188" s="235">
        <f>SUM(H189)</f>
        <v>400</v>
      </c>
      <c r="I188" s="289">
        <v>0</v>
      </c>
      <c r="J188" s="423">
        <v>0</v>
      </c>
    </row>
    <row r="189" spans="2:10" ht="16.5" customHeight="1" x14ac:dyDescent="0.2">
      <c r="B189" s="229"/>
      <c r="C189" s="251">
        <v>32</v>
      </c>
      <c r="D189" s="231" t="s">
        <v>228</v>
      </c>
      <c r="E189" s="235">
        <v>1500</v>
      </c>
      <c r="F189" s="221"/>
      <c r="G189" s="361">
        <v>1500</v>
      </c>
      <c r="H189" s="235">
        <f>SUM(H190+H191+H192+H194)</f>
        <v>400</v>
      </c>
      <c r="I189" s="252">
        <f t="shared" si="13"/>
        <v>26.666666666666668</v>
      </c>
      <c r="J189" s="423">
        <f t="shared" si="12"/>
        <v>26.666666666666668</v>
      </c>
    </row>
    <row r="190" spans="2:10" ht="16.5" customHeight="1" x14ac:dyDescent="0.2">
      <c r="B190" s="229"/>
      <c r="C190" s="251">
        <v>321</v>
      </c>
      <c r="D190" s="231" t="s">
        <v>229</v>
      </c>
      <c r="E190" s="235"/>
      <c r="F190" s="221"/>
      <c r="G190" s="361"/>
      <c r="H190" s="235">
        <v>0</v>
      </c>
      <c r="I190" s="252">
        <v>0</v>
      </c>
      <c r="J190" s="423">
        <v>0</v>
      </c>
    </row>
    <row r="191" spans="2:10" ht="16.5" customHeight="1" x14ac:dyDescent="0.2">
      <c r="B191" s="229"/>
      <c r="C191" s="251">
        <v>322</v>
      </c>
      <c r="D191" s="231" t="s">
        <v>230</v>
      </c>
      <c r="E191" s="235"/>
      <c r="F191" s="221"/>
      <c r="G191" s="361"/>
      <c r="H191" s="235">
        <v>0</v>
      </c>
      <c r="I191" s="252">
        <v>0</v>
      </c>
      <c r="J191" s="423">
        <v>0</v>
      </c>
    </row>
    <row r="192" spans="2:10" ht="16.5" customHeight="1" x14ac:dyDescent="0.2">
      <c r="B192" s="229"/>
      <c r="C192" s="251">
        <v>323</v>
      </c>
      <c r="D192" s="231" t="s">
        <v>231</v>
      </c>
      <c r="E192" s="235"/>
      <c r="F192" s="221"/>
      <c r="G192" s="361"/>
      <c r="H192" s="235">
        <f>SUM(H193)</f>
        <v>400</v>
      </c>
      <c r="I192" s="252">
        <v>0</v>
      </c>
      <c r="J192" s="423">
        <v>0</v>
      </c>
    </row>
    <row r="193" spans="2:10" ht="16.5" customHeight="1" x14ac:dyDescent="0.2">
      <c r="B193" s="253"/>
      <c r="C193" s="254">
        <v>3231</v>
      </c>
      <c r="D193" s="181" t="s">
        <v>120</v>
      </c>
      <c r="E193" s="256"/>
      <c r="F193" s="257"/>
      <c r="G193" s="362"/>
      <c r="H193" s="256">
        <v>400</v>
      </c>
      <c r="I193" s="252">
        <v>0</v>
      </c>
      <c r="J193" s="423">
        <v>0</v>
      </c>
    </row>
    <row r="194" spans="2:10" ht="16.5" customHeight="1" x14ac:dyDescent="0.2">
      <c r="B194" s="229"/>
      <c r="C194" s="251">
        <v>329</v>
      </c>
      <c r="D194" s="231" t="s">
        <v>232</v>
      </c>
      <c r="E194" s="235"/>
      <c r="F194" s="221"/>
      <c r="G194" s="361"/>
      <c r="H194" s="235">
        <v>0</v>
      </c>
      <c r="I194" s="252">
        <v>0</v>
      </c>
      <c r="J194" s="423">
        <v>0</v>
      </c>
    </row>
    <row r="195" spans="2:10" ht="24.75" customHeight="1" x14ac:dyDescent="0.2">
      <c r="B195" s="241" t="s">
        <v>225</v>
      </c>
      <c r="C195" s="242" t="s">
        <v>260</v>
      </c>
      <c r="D195" s="243" t="s">
        <v>261</v>
      </c>
      <c r="E195" s="244">
        <f>SUM(E201+E205+E210+E217+E222+E226+E231)</f>
        <v>5799</v>
      </c>
      <c r="F195" s="221"/>
      <c r="G195" s="355">
        <f>SUM(G201+G205+G210+G217+G222+G226+G231)</f>
        <v>5799</v>
      </c>
      <c r="H195" s="244">
        <f>SUM(H196+H201+H205+H210+H217+H222+H226+H231)</f>
        <v>13467.8</v>
      </c>
      <c r="I195" s="245">
        <f t="shared" si="13"/>
        <v>232.24349025694085</v>
      </c>
      <c r="J195" s="423">
        <f t="shared" si="12"/>
        <v>232.24349025694085</v>
      </c>
    </row>
    <row r="196" spans="2:10" ht="20.25" customHeight="1" x14ac:dyDescent="0.2">
      <c r="B196" s="246" t="s">
        <v>226</v>
      </c>
      <c r="C196" s="247">
        <v>32400</v>
      </c>
      <c r="D196" s="248" t="s">
        <v>363</v>
      </c>
      <c r="E196" s="249">
        <f t="shared" ref="E196" si="22">SUM(E198)</f>
        <v>0</v>
      </c>
      <c r="F196" s="221"/>
      <c r="G196" s="358">
        <f>SUM(G198)</f>
        <v>0</v>
      </c>
      <c r="H196" s="249">
        <f t="shared" ref="H196" si="23">SUM(H198)</f>
        <v>11367.8</v>
      </c>
      <c r="I196" s="250">
        <v>0</v>
      </c>
      <c r="J196" s="423">
        <v>0</v>
      </c>
    </row>
    <row r="197" spans="2:10" ht="16.5" customHeight="1" x14ac:dyDescent="0.2">
      <c r="B197" s="229">
        <v>3</v>
      </c>
      <c r="C197" s="251"/>
      <c r="D197" s="231"/>
      <c r="E197" s="235"/>
      <c r="F197" s="361"/>
      <c r="G197" s="361"/>
      <c r="H197" s="235"/>
      <c r="I197" s="233"/>
      <c r="J197" s="423"/>
    </row>
    <row r="198" spans="2:10" ht="14.25" customHeight="1" x14ac:dyDescent="0.2">
      <c r="B198" s="229"/>
      <c r="C198" s="251">
        <v>32</v>
      </c>
      <c r="D198" s="231" t="s">
        <v>228</v>
      </c>
      <c r="E198" s="235">
        <v>0</v>
      </c>
      <c r="F198" s="361"/>
      <c r="G198" s="361">
        <v>0</v>
      </c>
      <c r="H198" s="235">
        <f>SUM(H199)</f>
        <v>11367.8</v>
      </c>
      <c r="I198" s="233">
        <v>0</v>
      </c>
      <c r="J198" s="423">
        <v>0</v>
      </c>
    </row>
    <row r="199" spans="2:10" ht="15" customHeight="1" x14ac:dyDescent="0.2">
      <c r="B199" s="229"/>
      <c r="C199" s="251">
        <v>323</v>
      </c>
      <c r="D199" s="231" t="s">
        <v>231</v>
      </c>
      <c r="E199" s="235"/>
      <c r="F199" s="361"/>
      <c r="G199" s="361"/>
      <c r="H199" s="235">
        <f>SUM(H200)</f>
        <v>11367.8</v>
      </c>
      <c r="I199" s="233">
        <v>0</v>
      </c>
      <c r="J199" s="423">
        <v>0</v>
      </c>
    </row>
    <row r="200" spans="2:10" ht="15" customHeight="1" x14ac:dyDescent="0.2">
      <c r="B200" s="253"/>
      <c r="C200" s="254">
        <v>3239</v>
      </c>
      <c r="D200" s="181" t="s">
        <v>120</v>
      </c>
      <c r="E200" s="256"/>
      <c r="F200" s="362"/>
      <c r="G200" s="362"/>
      <c r="H200" s="256">
        <v>11367.8</v>
      </c>
      <c r="I200" s="401">
        <v>0</v>
      </c>
      <c r="J200" s="425">
        <v>0</v>
      </c>
    </row>
    <row r="201" spans="2:10" x14ac:dyDescent="0.2">
      <c r="B201" s="246" t="s">
        <v>226</v>
      </c>
      <c r="C201" s="247">
        <v>55040</v>
      </c>
      <c r="D201" s="248" t="s">
        <v>262</v>
      </c>
      <c r="E201" s="249">
        <f t="shared" ref="E201" si="24">SUM(E203)</f>
        <v>0</v>
      </c>
      <c r="F201" s="221"/>
      <c r="G201" s="358">
        <f>SUM(G203)</f>
        <v>0</v>
      </c>
      <c r="H201" s="249">
        <f t="shared" ref="H201" si="25">SUM(H203)</f>
        <v>0</v>
      </c>
      <c r="I201" s="250"/>
      <c r="J201" s="423"/>
    </row>
    <row r="202" spans="2:10" ht="16.5" customHeight="1" x14ac:dyDescent="0.2">
      <c r="B202" s="291">
        <v>3</v>
      </c>
      <c r="C202" s="287"/>
      <c r="D202" s="271"/>
      <c r="E202" s="292"/>
      <c r="F202" s="221"/>
      <c r="G202" s="361"/>
      <c r="H202" s="292"/>
      <c r="I202" s="252">
        <v>0</v>
      </c>
      <c r="J202" s="423">
        <v>0</v>
      </c>
    </row>
    <row r="203" spans="2:10" ht="16.5" customHeight="1" x14ac:dyDescent="0.2">
      <c r="B203" s="264"/>
      <c r="C203" s="265">
        <v>32</v>
      </c>
      <c r="D203" s="231" t="s">
        <v>228</v>
      </c>
      <c r="E203" s="267">
        <v>0</v>
      </c>
      <c r="F203" s="221"/>
      <c r="G203" s="361">
        <v>0</v>
      </c>
      <c r="H203" s="267">
        <f>SUM(H204)</f>
        <v>0</v>
      </c>
      <c r="I203" s="252">
        <v>0</v>
      </c>
      <c r="J203" s="423">
        <v>0</v>
      </c>
    </row>
    <row r="204" spans="2:10" ht="16.5" customHeight="1" x14ac:dyDescent="0.2">
      <c r="B204" s="264"/>
      <c r="C204" s="265">
        <v>322</v>
      </c>
      <c r="D204" s="231" t="s">
        <v>230</v>
      </c>
      <c r="E204" s="267"/>
      <c r="F204" s="221"/>
      <c r="G204" s="361"/>
      <c r="H204" s="267">
        <v>0</v>
      </c>
      <c r="I204" s="252">
        <v>0</v>
      </c>
      <c r="J204" s="423">
        <v>0</v>
      </c>
    </row>
    <row r="205" spans="2:10" x14ac:dyDescent="0.2">
      <c r="B205" s="246" t="s">
        <v>226</v>
      </c>
      <c r="C205" s="247">
        <v>55042</v>
      </c>
      <c r="D205" s="248" t="s">
        <v>263</v>
      </c>
      <c r="E205" s="249">
        <f t="shared" ref="E205" si="26">SUM(E207)</f>
        <v>0</v>
      </c>
      <c r="F205" s="221"/>
      <c r="G205" s="358">
        <f>SUM(G207)</f>
        <v>0</v>
      </c>
      <c r="H205" s="249">
        <f t="shared" ref="H205" si="27">SUM(H207)</f>
        <v>500</v>
      </c>
      <c r="I205" s="250"/>
      <c r="J205" s="423"/>
    </row>
    <row r="206" spans="2:10" ht="16.5" customHeight="1" x14ac:dyDescent="0.2">
      <c r="B206" s="270">
        <v>3</v>
      </c>
      <c r="C206" s="287"/>
      <c r="D206" s="271"/>
      <c r="E206" s="292"/>
      <c r="F206" s="221"/>
      <c r="G206" s="361"/>
      <c r="H206" s="292"/>
      <c r="I206" s="252"/>
      <c r="J206" s="423">
        <v>0</v>
      </c>
    </row>
    <row r="207" spans="2:10" ht="16.5" customHeight="1" x14ac:dyDescent="0.2">
      <c r="B207" s="270"/>
      <c r="C207" s="265">
        <v>32</v>
      </c>
      <c r="D207" s="231" t="s">
        <v>228</v>
      </c>
      <c r="E207" s="267">
        <f>SUM(E208)</f>
        <v>0</v>
      </c>
      <c r="F207" s="221"/>
      <c r="G207" s="361">
        <v>0</v>
      </c>
      <c r="H207" s="267">
        <f>SUM(H208)</f>
        <v>500</v>
      </c>
      <c r="I207" s="252">
        <v>0</v>
      </c>
      <c r="J207" s="423">
        <v>0</v>
      </c>
    </row>
    <row r="208" spans="2:10" ht="16.5" customHeight="1" x14ac:dyDescent="0.2">
      <c r="B208" s="270"/>
      <c r="C208" s="265">
        <v>323</v>
      </c>
      <c r="D208" s="231" t="s">
        <v>231</v>
      </c>
      <c r="E208" s="267"/>
      <c r="F208" s="221"/>
      <c r="G208" s="361"/>
      <c r="H208" s="267">
        <f>SUM(H209)</f>
        <v>500</v>
      </c>
      <c r="I208" s="252">
        <v>0</v>
      </c>
      <c r="J208" s="423">
        <v>0</v>
      </c>
    </row>
    <row r="209" spans="2:10" ht="16.5" customHeight="1" x14ac:dyDescent="0.2">
      <c r="B209" s="264"/>
      <c r="C209" s="268">
        <v>3237</v>
      </c>
      <c r="D209" s="181" t="s">
        <v>126</v>
      </c>
      <c r="E209" s="269"/>
      <c r="F209" s="257"/>
      <c r="G209" s="362"/>
      <c r="H209" s="269">
        <v>500</v>
      </c>
      <c r="I209" s="397">
        <v>0</v>
      </c>
      <c r="J209" s="425"/>
    </row>
    <row r="210" spans="2:10" x14ac:dyDescent="0.2">
      <c r="B210" s="246" t="s">
        <v>226</v>
      </c>
      <c r="C210" s="247">
        <v>55138</v>
      </c>
      <c r="D210" s="248" t="s">
        <v>264</v>
      </c>
      <c r="E210" s="249">
        <f t="shared" ref="E210" si="28">SUM(E212)</f>
        <v>150</v>
      </c>
      <c r="F210" s="221"/>
      <c r="G210" s="358">
        <f>SUM(G212)</f>
        <v>150</v>
      </c>
      <c r="H210" s="249">
        <f t="shared" ref="H210" si="29">SUM(H212)</f>
        <v>150</v>
      </c>
      <c r="I210" s="250">
        <f>SUM(H210/E210)*100</f>
        <v>100</v>
      </c>
      <c r="J210" s="423">
        <f t="shared" si="12"/>
        <v>100</v>
      </c>
    </row>
    <row r="211" spans="2:10" ht="16.5" customHeight="1" x14ac:dyDescent="0.2">
      <c r="B211" s="270">
        <v>3</v>
      </c>
      <c r="C211" s="287"/>
      <c r="D211" s="271"/>
      <c r="E211" s="292"/>
      <c r="F211" s="221"/>
      <c r="G211" s="361"/>
      <c r="H211" s="292"/>
      <c r="I211" s="252"/>
      <c r="J211" s="423"/>
    </row>
    <row r="212" spans="2:10" ht="16.5" customHeight="1" x14ac:dyDescent="0.2">
      <c r="B212" s="270"/>
      <c r="C212" s="265">
        <v>32</v>
      </c>
      <c r="D212" s="231" t="s">
        <v>228</v>
      </c>
      <c r="E212" s="267">
        <v>150</v>
      </c>
      <c r="F212" s="221"/>
      <c r="G212" s="361">
        <v>150</v>
      </c>
      <c r="H212" s="267">
        <f>SUM(H213+H215)</f>
        <v>150</v>
      </c>
      <c r="I212" s="252">
        <f>SUM(H212/E212)*100</f>
        <v>100</v>
      </c>
      <c r="J212" s="423">
        <f t="shared" si="12"/>
        <v>100</v>
      </c>
    </row>
    <row r="213" spans="2:10" ht="16.5" customHeight="1" x14ac:dyDescent="0.2">
      <c r="B213" s="270"/>
      <c r="C213" s="265">
        <v>323</v>
      </c>
      <c r="D213" s="231" t="s">
        <v>231</v>
      </c>
      <c r="E213" s="267"/>
      <c r="F213" s="221"/>
      <c r="G213" s="361"/>
      <c r="H213" s="267">
        <f>SUM(H214)</f>
        <v>0</v>
      </c>
      <c r="I213" s="252">
        <v>0</v>
      </c>
      <c r="J213" s="423">
        <v>0</v>
      </c>
    </row>
    <row r="214" spans="2:10" ht="16.5" customHeight="1" x14ac:dyDescent="0.2">
      <c r="B214" s="270"/>
      <c r="C214" s="268">
        <v>3231</v>
      </c>
      <c r="D214" s="181" t="s">
        <v>120</v>
      </c>
      <c r="E214" s="267"/>
      <c r="F214" s="221"/>
      <c r="G214" s="361"/>
      <c r="H214" s="267">
        <v>0</v>
      </c>
      <c r="I214" s="252">
        <v>0</v>
      </c>
      <c r="J214" s="423">
        <v>0</v>
      </c>
    </row>
    <row r="215" spans="2:10" ht="16.5" customHeight="1" x14ac:dyDescent="0.2">
      <c r="B215" s="270"/>
      <c r="C215" s="268">
        <v>329</v>
      </c>
      <c r="D215" s="231" t="s">
        <v>232</v>
      </c>
      <c r="E215" s="267"/>
      <c r="F215" s="221"/>
      <c r="G215" s="361"/>
      <c r="H215" s="267">
        <v>150</v>
      </c>
      <c r="I215" s="252">
        <v>0</v>
      </c>
      <c r="J215" s="423"/>
    </row>
    <row r="216" spans="2:10" ht="16.5" customHeight="1" x14ac:dyDescent="0.2">
      <c r="B216" s="270"/>
      <c r="C216" s="268">
        <v>3299</v>
      </c>
      <c r="D216" s="181" t="s">
        <v>132</v>
      </c>
      <c r="E216" s="267"/>
      <c r="F216" s="221"/>
      <c r="G216" s="361"/>
      <c r="H216" s="267">
        <v>150</v>
      </c>
      <c r="I216" s="252">
        <v>0</v>
      </c>
      <c r="J216" s="423"/>
    </row>
    <row r="217" spans="2:10" x14ac:dyDescent="0.2">
      <c r="B217" s="246" t="s">
        <v>226</v>
      </c>
      <c r="C217" s="247">
        <v>55291</v>
      </c>
      <c r="D217" s="248" t="s">
        <v>265</v>
      </c>
      <c r="E217" s="249">
        <f t="shared" ref="E217" si="30">SUM(E219)</f>
        <v>221</v>
      </c>
      <c r="F217" s="221"/>
      <c r="G217" s="358">
        <f>SUM(G219)</f>
        <v>221</v>
      </c>
      <c r="H217" s="249">
        <f t="shared" ref="H217" si="31">SUM(H219)</f>
        <v>250</v>
      </c>
      <c r="I217" s="250">
        <f>SUM(H217/E217)*100</f>
        <v>113.12217194570135</v>
      </c>
      <c r="J217" s="423">
        <f t="shared" si="12"/>
        <v>113.12217194570135</v>
      </c>
    </row>
    <row r="218" spans="2:10" ht="16.5" customHeight="1" x14ac:dyDescent="0.2">
      <c r="B218" s="270">
        <v>3</v>
      </c>
      <c r="C218" s="287"/>
      <c r="D218" s="271"/>
      <c r="E218" s="292"/>
      <c r="F218" s="221"/>
      <c r="G218" s="361"/>
      <c r="H218" s="292"/>
      <c r="I218" s="252">
        <v>0</v>
      </c>
      <c r="J218" s="423">
        <v>0</v>
      </c>
    </row>
    <row r="219" spans="2:10" ht="16.5" customHeight="1" x14ac:dyDescent="0.2">
      <c r="B219" s="270"/>
      <c r="C219" s="265">
        <v>32</v>
      </c>
      <c r="D219" s="231" t="s">
        <v>228</v>
      </c>
      <c r="E219" s="267">
        <v>221</v>
      </c>
      <c r="F219" s="221"/>
      <c r="G219" s="361">
        <v>221</v>
      </c>
      <c r="H219" s="267">
        <f>SUM(H220)</f>
        <v>250</v>
      </c>
      <c r="I219" s="252">
        <f>SUM(H219/E219)*100</f>
        <v>113.12217194570135</v>
      </c>
      <c r="J219" s="423">
        <f t="shared" si="12"/>
        <v>113.12217194570135</v>
      </c>
    </row>
    <row r="220" spans="2:10" ht="16.5" customHeight="1" x14ac:dyDescent="0.2">
      <c r="B220" s="270"/>
      <c r="C220" s="265">
        <v>323</v>
      </c>
      <c r="D220" s="231" t="s">
        <v>231</v>
      </c>
      <c r="E220" s="267"/>
      <c r="F220" s="221"/>
      <c r="G220" s="361"/>
      <c r="H220" s="267">
        <f>SUM(H221)</f>
        <v>250</v>
      </c>
      <c r="I220" s="252">
        <v>0</v>
      </c>
      <c r="J220" s="423">
        <v>0</v>
      </c>
    </row>
    <row r="221" spans="2:10" ht="16.5" customHeight="1" x14ac:dyDescent="0.2">
      <c r="B221" s="270"/>
      <c r="C221" s="268">
        <v>3239</v>
      </c>
      <c r="D221" s="181" t="s">
        <v>120</v>
      </c>
      <c r="E221" s="269"/>
      <c r="F221" s="257"/>
      <c r="G221" s="362"/>
      <c r="H221" s="269">
        <v>250</v>
      </c>
      <c r="I221" s="252">
        <v>0</v>
      </c>
      <c r="J221" s="423">
        <v>0</v>
      </c>
    </row>
    <row r="222" spans="2:10" x14ac:dyDescent="0.2">
      <c r="B222" s="246" t="s">
        <v>226</v>
      </c>
      <c r="C222" s="247">
        <v>55348</v>
      </c>
      <c r="D222" s="248" t="s">
        <v>266</v>
      </c>
      <c r="E222" s="249">
        <f t="shared" ref="E222" si="32">SUM(E224)</f>
        <v>0</v>
      </c>
      <c r="F222" s="221"/>
      <c r="G222" s="358">
        <f>SUM(G224)</f>
        <v>0</v>
      </c>
      <c r="H222" s="249">
        <f t="shared" ref="H222" si="33">SUM(H224)</f>
        <v>0</v>
      </c>
      <c r="I222" s="250"/>
      <c r="J222" s="423">
        <v>0</v>
      </c>
    </row>
    <row r="223" spans="2:10" ht="16.5" customHeight="1" x14ac:dyDescent="0.2">
      <c r="B223" s="270">
        <v>3</v>
      </c>
      <c r="C223" s="287"/>
      <c r="D223" s="271"/>
      <c r="E223" s="292"/>
      <c r="F223" s="221"/>
      <c r="G223" s="361"/>
      <c r="H223" s="292"/>
      <c r="I223" s="252">
        <v>0</v>
      </c>
      <c r="J223" s="423">
        <v>0</v>
      </c>
    </row>
    <row r="224" spans="2:10" ht="16.5" customHeight="1" x14ac:dyDescent="0.2">
      <c r="B224" s="270"/>
      <c r="C224" s="265">
        <v>32</v>
      </c>
      <c r="D224" s="231" t="s">
        <v>228</v>
      </c>
      <c r="E224" s="267">
        <f>SUM(E225)</f>
        <v>0</v>
      </c>
      <c r="F224" s="221"/>
      <c r="G224" s="361">
        <v>0</v>
      </c>
      <c r="H224" s="267">
        <f>SUM(H225)</f>
        <v>0</v>
      </c>
      <c r="I224" s="252">
        <v>0</v>
      </c>
      <c r="J224" s="423">
        <v>0</v>
      </c>
    </row>
    <row r="225" spans="2:10" ht="16.5" customHeight="1" x14ac:dyDescent="0.2">
      <c r="B225" s="270"/>
      <c r="C225" s="265">
        <v>323</v>
      </c>
      <c r="D225" s="231" t="s">
        <v>231</v>
      </c>
      <c r="E225" s="267"/>
      <c r="F225" s="221"/>
      <c r="G225" s="361"/>
      <c r="H225" s="267">
        <v>0</v>
      </c>
      <c r="I225" s="252">
        <v>0</v>
      </c>
      <c r="J225" s="423">
        <v>0</v>
      </c>
    </row>
    <row r="226" spans="2:10" x14ac:dyDescent="0.2">
      <c r="B226" s="246" t="s">
        <v>226</v>
      </c>
      <c r="C226" s="247">
        <v>55631</v>
      </c>
      <c r="D226" s="248" t="s">
        <v>267</v>
      </c>
      <c r="E226" s="249">
        <f t="shared" ref="E226" si="34">SUM(E228)</f>
        <v>0</v>
      </c>
      <c r="F226" s="221"/>
      <c r="G226" s="358">
        <f>SUM(G228)</f>
        <v>0</v>
      </c>
      <c r="H226" s="249">
        <f t="shared" ref="H226" si="35">SUM(H228)</f>
        <v>100</v>
      </c>
      <c r="I226" s="250"/>
      <c r="J226" s="423">
        <v>0</v>
      </c>
    </row>
    <row r="227" spans="2:10" ht="16.5" customHeight="1" x14ac:dyDescent="0.2">
      <c r="B227" s="270">
        <v>3</v>
      </c>
      <c r="C227" s="287"/>
      <c r="D227" s="271"/>
      <c r="E227" s="292"/>
      <c r="F227" s="221"/>
      <c r="G227" s="361"/>
      <c r="H227" s="292"/>
      <c r="I227" s="252"/>
      <c r="J227" s="423">
        <v>0</v>
      </c>
    </row>
    <row r="228" spans="2:10" ht="16.5" customHeight="1" x14ac:dyDescent="0.2">
      <c r="B228" s="270"/>
      <c r="C228" s="265">
        <v>32</v>
      </c>
      <c r="D228" s="231" t="s">
        <v>228</v>
      </c>
      <c r="E228" s="267">
        <f>SUM(E229)</f>
        <v>0</v>
      </c>
      <c r="F228" s="221"/>
      <c r="G228" s="361">
        <v>0</v>
      </c>
      <c r="H228" s="267">
        <f>SUM(H229)</f>
        <v>100</v>
      </c>
      <c r="I228" s="252">
        <v>0</v>
      </c>
      <c r="J228" s="423">
        <v>0</v>
      </c>
    </row>
    <row r="229" spans="2:10" ht="16.5" customHeight="1" x14ac:dyDescent="0.2">
      <c r="B229" s="270"/>
      <c r="C229" s="265">
        <v>323</v>
      </c>
      <c r="D229" s="231" t="s">
        <v>231</v>
      </c>
      <c r="E229" s="267"/>
      <c r="F229" s="221"/>
      <c r="G229" s="361"/>
      <c r="H229" s="267">
        <f>SUM(H230)</f>
        <v>100</v>
      </c>
      <c r="I229" s="252">
        <v>0</v>
      </c>
      <c r="J229" s="423">
        <v>0</v>
      </c>
    </row>
    <row r="230" spans="2:10" ht="16.5" customHeight="1" x14ac:dyDescent="0.2">
      <c r="B230" s="264"/>
      <c r="C230" s="268">
        <v>3239</v>
      </c>
      <c r="D230" s="181" t="s">
        <v>128</v>
      </c>
      <c r="E230" s="269"/>
      <c r="F230" s="257"/>
      <c r="G230" s="362"/>
      <c r="H230" s="269">
        <v>100</v>
      </c>
      <c r="I230" s="397">
        <v>0</v>
      </c>
      <c r="J230" s="425">
        <v>0</v>
      </c>
    </row>
    <row r="231" spans="2:10" x14ac:dyDescent="0.2">
      <c r="B231" s="246" t="s">
        <v>226</v>
      </c>
      <c r="C231" s="247">
        <v>62400</v>
      </c>
      <c r="D231" s="248" t="s">
        <v>268</v>
      </c>
      <c r="E231" s="249">
        <f t="shared" ref="E231" si="36">SUM(E233)</f>
        <v>5428</v>
      </c>
      <c r="F231" s="221"/>
      <c r="G231" s="358">
        <f>SUM(G233)</f>
        <v>5428</v>
      </c>
      <c r="H231" s="249">
        <f t="shared" ref="H231" si="37">SUM(H233)</f>
        <v>1100</v>
      </c>
      <c r="I231" s="250">
        <f t="shared" si="13"/>
        <v>20.265291083271926</v>
      </c>
      <c r="J231" s="423">
        <f t="shared" si="12"/>
        <v>20.265291083271926</v>
      </c>
    </row>
    <row r="232" spans="2:10" ht="16.5" customHeight="1" x14ac:dyDescent="0.2">
      <c r="B232" s="229">
        <v>3</v>
      </c>
      <c r="C232" s="251"/>
      <c r="D232" s="231"/>
      <c r="E232" s="235"/>
      <c r="F232" s="221"/>
      <c r="G232" s="361"/>
      <c r="H232" s="235"/>
      <c r="I232" s="252"/>
      <c r="J232" s="423">
        <v>0</v>
      </c>
    </row>
    <row r="233" spans="2:10" ht="16.5" customHeight="1" x14ac:dyDescent="0.2">
      <c r="B233" s="229"/>
      <c r="C233" s="251">
        <v>32</v>
      </c>
      <c r="D233" s="231" t="s">
        <v>228</v>
      </c>
      <c r="E233" s="235">
        <v>5428</v>
      </c>
      <c r="F233" s="221"/>
      <c r="G233" s="361">
        <v>5428</v>
      </c>
      <c r="H233" s="235">
        <f>SUM(H234+H237)</f>
        <v>1100</v>
      </c>
      <c r="I233" s="252">
        <f t="shared" si="13"/>
        <v>20.265291083271926</v>
      </c>
      <c r="J233" s="423">
        <f t="shared" si="12"/>
        <v>20.265291083271926</v>
      </c>
    </row>
    <row r="234" spans="2:10" ht="16.5" customHeight="1" x14ac:dyDescent="0.2">
      <c r="B234" s="229"/>
      <c r="C234" s="251">
        <v>323</v>
      </c>
      <c r="D234" s="231" t="s">
        <v>231</v>
      </c>
      <c r="E234" s="235"/>
      <c r="F234" s="221"/>
      <c r="G234" s="361"/>
      <c r="H234" s="235">
        <f>SUM(H235:H236)</f>
        <v>1100</v>
      </c>
      <c r="I234" s="252">
        <v>0</v>
      </c>
      <c r="J234" s="423">
        <v>0</v>
      </c>
    </row>
    <row r="235" spans="2:10" ht="16.5" customHeight="1" x14ac:dyDescent="0.2">
      <c r="B235" s="253"/>
      <c r="C235" s="254">
        <v>3237</v>
      </c>
      <c r="D235" s="181" t="s">
        <v>126</v>
      </c>
      <c r="E235" s="256"/>
      <c r="F235" s="257"/>
      <c r="G235" s="362"/>
      <c r="H235" s="256">
        <v>0</v>
      </c>
      <c r="I235" s="252">
        <v>0</v>
      </c>
      <c r="J235" s="423">
        <v>0</v>
      </c>
    </row>
    <row r="236" spans="2:10" ht="16.5" customHeight="1" x14ac:dyDescent="0.2">
      <c r="B236" s="253"/>
      <c r="C236" s="254">
        <v>3239</v>
      </c>
      <c r="D236" s="181" t="s">
        <v>128</v>
      </c>
      <c r="E236" s="256"/>
      <c r="F236" s="257"/>
      <c r="G236" s="362"/>
      <c r="H236" s="256">
        <v>1100</v>
      </c>
      <c r="I236" s="252">
        <v>0</v>
      </c>
      <c r="J236" s="423">
        <v>0</v>
      </c>
    </row>
    <row r="237" spans="2:10" ht="16.5" customHeight="1" x14ac:dyDescent="0.2">
      <c r="B237" s="229"/>
      <c r="C237" s="251">
        <v>329</v>
      </c>
      <c r="D237" s="231" t="s">
        <v>232</v>
      </c>
      <c r="E237" s="235"/>
      <c r="F237" s="221"/>
      <c r="G237" s="361"/>
      <c r="H237" s="235">
        <f>SUM(H238)</f>
        <v>0</v>
      </c>
      <c r="I237" s="252">
        <v>0</v>
      </c>
      <c r="J237" s="423">
        <v>0</v>
      </c>
    </row>
    <row r="238" spans="2:10" ht="16.5" customHeight="1" x14ac:dyDescent="0.2">
      <c r="B238" s="253"/>
      <c r="C238" s="254">
        <v>3299</v>
      </c>
      <c r="D238" s="181" t="s">
        <v>132</v>
      </c>
      <c r="E238" s="256"/>
      <c r="F238" s="257"/>
      <c r="G238" s="362"/>
      <c r="H238" s="256">
        <v>0</v>
      </c>
      <c r="I238" s="252">
        <v>0</v>
      </c>
      <c r="J238" s="423">
        <v>0</v>
      </c>
    </row>
    <row r="239" spans="2:10" ht="21" customHeight="1" x14ac:dyDescent="0.2">
      <c r="B239" s="241" t="s">
        <v>225</v>
      </c>
      <c r="C239" s="242" t="s">
        <v>269</v>
      </c>
      <c r="D239" s="243" t="s">
        <v>270</v>
      </c>
      <c r="E239" s="244">
        <f t="shared" ref="E239:H239" si="38">E240</f>
        <v>500</v>
      </c>
      <c r="F239" s="221"/>
      <c r="G239" s="355">
        <f>SUM(G240)</f>
        <v>500</v>
      </c>
      <c r="H239" s="244">
        <f t="shared" si="38"/>
        <v>0</v>
      </c>
      <c r="I239" s="258">
        <f t="shared" si="13"/>
        <v>0</v>
      </c>
      <c r="J239" s="423">
        <f t="shared" si="12"/>
        <v>0</v>
      </c>
    </row>
    <row r="240" spans="2:10" x14ac:dyDescent="0.2">
      <c r="B240" s="246" t="s">
        <v>226</v>
      </c>
      <c r="C240" s="247">
        <v>55042</v>
      </c>
      <c r="D240" s="248" t="s">
        <v>263</v>
      </c>
      <c r="E240" s="249">
        <f t="shared" ref="E240" si="39">SUM(E242)</f>
        <v>500</v>
      </c>
      <c r="F240" s="221"/>
      <c r="G240" s="358">
        <f>SUM(G242)</f>
        <v>500</v>
      </c>
      <c r="H240" s="249">
        <f t="shared" ref="H240" si="40">SUM(H242)</f>
        <v>0</v>
      </c>
      <c r="I240" s="250">
        <f t="shared" si="13"/>
        <v>0</v>
      </c>
      <c r="J240" s="423">
        <f t="shared" ref="J240:J276" si="41">SUM(H240/G240)*100</f>
        <v>0</v>
      </c>
    </row>
    <row r="241" spans="2:10" ht="16.5" customHeight="1" x14ac:dyDescent="0.2">
      <c r="B241" s="229">
        <v>3</v>
      </c>
      <c r="C241" s="251"/>
      <c r="D241" s="231"/>
      <c r="E241" s="235"/>
      <c r="F241" s="221"/>
      <c r="G241" s="361"/>
      <c r="H241" s="235"/>
      <c r="I241" s="252"/>
      <c r="J241" s="423">
        <v>0</v>
      </c>
    </row>
    <row r="242" spans="2:10" ht="16.5" customHeight="1" x14ac:dyDescent="0.2">
      <c r="B242" s="229"/>
      <c r="C242" s="251">
        <v>32</v>
      </c>
      <c r="D242" s="231" t="s">
        <v>228</v>
      </c>
      <c r="E242" s="235">
        <v>500</v>
      </c>
      <c r="F242" s="221"/>
      <c r="G242" s="361">
        <v>500</v>
      </c>
      <c r="H242" s="235">
        <f>SUM(H243:H245)</f>
        <v>0</v>
      </c>
      <c r="I242" s="252">
        <f t="shared" si="13"/>
        <v>0</v>
      </c>
      <c r="J242" s="423">
        <f t="shared" si="41"/>
        <v>0</v>
      </c>
    </row>
    <row r="243" spans="2:10" ht="16.5" customHeight="1" x14ac:dyDescent="0.2">
      <c r="B243" s="229"/>
      <c r="C243" s="251">
        <v>323</v>
      </c>
      <c r="D243" s="231" t="s">
        <v>231</v>
      </c>
      <c r="E243" s="235"/>
      <c r="F243" s="221"/>
      <c r="G243" s="361"/>
      <c r="H243" s="235">
        <v>0</v>
      </c>
      <c r="I243" s="252">
        <v>0</v>
      </c>
      <c r="J243" s="423">
        <v>0</v>
      </c>
    </row>
    <row r="244" spans="2:10" ht="16.5" customHeight="1" x14ac:dyDescent="0.2">
      <c r="B244" s="253"/>
      <c r="C244" s="254">
        <v>3237</v>
      </c>
      <c r="D244" s="181" t="s">
        <v>126</v>
      </c>
      <c r="E244" s="256"/>
      <c r="F244" s="257"/>
      <c r="G244" s="362"/>
      <c r="H244" s="256">
        <v>0</v>
      </c>
      <c r="I244" s="252">
        <v>0</v>
      </c>
      <c r="J244" s="423">
        <v>0</v>
      </c>
    </row>
    <row r="245" spans="2:10" ht="16.5" customHeight="1" x14ac:dyDescent="0.2">
      <c r="B245" s="229"/>
      <c r="C245" s="251">
        <v>329</v>
      </c>
      <c r="D245" s="231" t="s">
        <v>232</v>
      </c>
      <c r="E245" s="235"/>
      <c r="F245" s="221"/>
      <c r="G245" s="361"/>
      <c r="H245" s="235">
        <v>0</v>
      </c>
      <c r="I245" s="252">
        <v>0</v>
      </c>
      <c r="J245" s="423">
        <v>0</v>
      </c>
    </row>
    <row r="246" spans="2:10" ht="20.25" customHeight="1" x14ac:dyDescent="0.2">
      <c r="B246" s="241" t="s">
        <v>225</v>
      </c>
      <c r="C246" s="242" t="s">
        <v>271</v>
      </c>
      <c r="D246" s="243" t="s">
        <v>272</v>
      </c>
      <c r="E246" s="244">
        <f t="shared" ref="E246:H246" si="42">E247</f>
        <v>500</v>
      </c>
      <c r="F246" s="221"/>
      <c r="G246" s="355">
        <f>SUM(G247)</f>
        <v>500</v>
      </c>
      <c r="H246" s="244">
        <f t="shared" si="42"/>
        <v>0</v>
      </c>
      <c r="I246" s="258">
        <v>0</v>
      </c>
      <c r="J246" s="423">
        <f t="shared" si="41"/>
        <v>0</v>
      </c>
    </row>
    <row r="247" spans="2:10" x14ac:dyDescent="0.2">
      <c r="B247" s="246" t="s">
        <v>226</v>
      </c>
      <c r="C247" s="247">
        <v>55042</v>
      </c>
      <c r="D247" s="248" t="s">
        <v>263</v>
      </c>
      <c r="E247" s="249">
        <f t="shared" ref="E247" si="43">SUM(E249)</f>
        <v>500</v>
      </c>
      <c r="F247" s="221"/>
      <c r="G247" s="358">
        <f>SUM(G249)</f>
        <v>500</v>
      </c>
      <c r="H247" s="249">
        <f t="shared" ref="H247" si="44">SUM(H249)</f>
        <v>0</v>
      </c>
      <c r="I247" s="250">
        <v>0</v>
      </c>
      <c r="J247" s="423">
        <f t="shared" si="41"/>
        <v>0</v>
      </c>
    </row>
    <row r="248" spans="2:10" ht="16.5" customHeight="1" x14ac:dyDescent="0.2">
      <c r="B248" s="229">
        <v>3</v>
      </c>
      <c r="C248" s="251"/>
      <c r="D248" s="231"/>
      <c r="E248" s="235"/>
      <c r="F248" s="221"/>
      <c r="G248" s="361"/>
      <c r="H248" s="235"/>
      <c r="I248" s="252"/>
      <c r="J248" s="423">
        <v>0</v>
      </c>
    </row>
    <row r="249" spans="2:10" ht="16.5" customHeight="1" x14ac:dyDescent="0.2">
      <c r="B249" s="229"/>
      <c r="C249" s="251">
        <v>32</v>
      </c>
      <c r="D249" s="231" t="s">
        <v>228</v>
      </c>
      <c r="E249" s="235">
        <v>500</v>
      </c>
      <c r="F249" s="221"/>
      <c r="G249" s="361">
        <v>500</v>
      </c>
      <c r="H249" s="235">
        <f>SUM(H250:H252)</f>
        <v>0</v>
      </c>
      <c r="I249" s="252">
        <v>0</v>
      </c>
      <c r="J249" s="423">
        <f t="shared" si="41"/>
        <v>0</v>
      </c>
    </row>
    <row r="250" spans="2:10" ht="16.5" customHeight="1" x14ac:dyDescent="0.2">
      <c r="B250" s="229"/>
      <c r="C250" s="251">
        <v>321</v>
      </c>
      <c r="D250" s="231" t="s">
        <v>229</v>
      </c>
      <c r="E250" s="235"/>
      <c r="F250" s="221"/>
      <c r="G250" s="361"/>
      <c r="H250" s="235">
        <v>0</v>
      </c>
      <c r="I250" s="252">
        <v>0</v>
      </c>
      <c r="J250" s="423">
        <v>0</v>
      </c>
    </row>
    <row r="251" spans="2:10" ht="16.5" customHeight="1" x14ac:dyDescent="0.2">
      <c r="B251" s="229"/>
      <c r="C251" s="251">
        <v>322</v>
      </c>
      <c r="D251" s="231" t="s">
        <v>230</v>
      </c>
      <c r="E251" s="235"/>
      <c r="F251" s="221"/>
      <c r="G251" s="361"/>
      <c r="H251" s="235">
        <v>0</v>
      </c>
      <c r="I251" s="252">
        <v>0</v>
      </c>
      <c r="J251" s="423">
        <v>0</v>
      </c>
    </row>
    <row r="252" spans="2:10" ht="15.75" customHeight="1" x14ac:dyDescent="0.2">
      <c r="B252" s="229"/>
      <c r="C252" s="251">
        <v>323</v>
      </c>
      <c r="D252" s="231" t="s">
        <v>231</v>
      </c>
      <c r="E252" s="235"/>
      <c r="F252" s="221"/>
      <c r="G252" s="361"/>
      <c r="H252" s="235">
        <v>0</v>
      </c>
      <c r="I252" s="252">
        <v>0</v>
      </c>
      <c r="J252" s="423">
        <v>0</v>
      </c>
    </row>
    <row r="253" spans="2:10" ht="24" customHeight="1" x14ac:dyDescent="0.2">
      <c r="B253" s="241" t="s">
        <v>225</v>
      </c>
      <c r="C253" s="242" t="s">
        <v>273</v>
      </c>
      <c r="D253" s="243" t="s">
        <v>274</v>
      </c>
      <c r="E253" s="244">
        <f>SUM(E254+E259)</f>
        <v>0</v>
      </c>
      <c r="F253" s="221"/>
      <c r="G253" s="355">
        <f>SUM(G254+G259)</f>
        <v>0</v>
      </c>
      <c r="H253" s="244">
        <f>SUM(H254+H259)</f>
        <v>0</v>
      </c>
      <c r="I253" s="258">
        <v>0</v>
      </c>
      <c r="J253" s="423">
        <v>0</v>
      </c>
    </row>
    <row r="254" spans="2:10" x14ac:dyDescent="0.2">
      <c r="B254" s="246" t="s">
        <v>226</v>
      </c>
      <c r="C254" s="247">
        <v>11001</v>
      </c>
      <c r="D254" s="248" t="s">
        <v>275</v>
      </c>
      <c r="E254" s="249">
        <f t="shared" ref="E254" si="45">SUM(E256)</f>
        <v>0</v>
      </c>
      <c r="F254" s="221"/>
      <c r="G254" s="358">
        <f>SUM(G256)</f>
        <v>0</v>
      </c>
      <c r="H254" s="249">
        <f t="shared" ref="H254" si="46">SUM(H256)</f>
        <v>0</v>
      </c>
      <c r="I254" s="250">
        <v>0</v>
      </c>
      <c r="J254" s="423">
        <v>0</v>
      </c>
    </row>
    <row r="255" spans="2:10" ht="16.5" customHeight="1" x14ac:dyDescent="0.2">
      <c r="B255" s="229">
        <v>3</v>
      </c>
      <c r="C255" s="251"/>
      <c r="D255" s="231"/>
      <c r="E255" s="235"/>
      <c r="F255" s="221"/>
      <c r="G255" s="361"/>
      <c r="H255" s="235"/>
      <c r="I255" s="252"/>
      <c r="J255" s="423">
        <v>0</v>
      </c>
    </row>
    <row r="256" spans="2:10" ht="16.5" customHeight="1" x14ac:dyDescent="0.2">
      <c r="B256" s="229"/>
      <c r="C256" s="251">
        <v>37</v>
      </c>
      <c r="D256" s="266" t="s">
        <v>276</v>
      </c>
      <c r="E256" s="235">
        <v>0</v>
      </c>
      <c r="F256" s="221"/>
      <c r="G256" s="361" t="s">
        <v>332</v>
      </c>
      <c r="H256" s="235">
        <f>SUM(H257)</f>
        <v>0</v>
      </c>
      <c r="I256" s="252">
        <v>0</v>
      </c>
      <c r="J256" s="423">
        <v>0</v>
      </c>
    </row>
    <row r="257" spans="2:10" ht="16.5" customHeight="1" x14ac:dyDescent="0.2">
      <c r="B257" s="229"/>
      <c r="C257" s="251">
        <v>372</v>
      </c>
      <c r="D257" s="266" t="s">
        <v>276</v>
      </c>
      <c r="E257" s="235"/>
      <c r="F257" s="221"/>
      <c r="G257" s="361"/>
      <c r="H257" s="235">
        <f>SUM(H258)</f>
        <v>0</v>
      </c>
      <c r="I257" s="252">
        <v>0</v>
      </c>
      <c r="J257" s="423">
        <v>0</v>
      </c>
    </row>
    <row r="258" spans="2:10" ht="16.5" customHeight="1" x14ac:dyDescent="0.2">
      <c r="B258" s="253"/>
      <c r="C258" s="254">
        <v>3721</v>
      </c>
      <c r="D258" s="181" t="s">
        <v>197</v>
      </c>
      <c r="E258" s="256"/>
      <c r="F258" s="257"/>
      <c r="G258" s="362"/>
      <c r="H258" s="256">
        <v>0</v>
      </c>
      <c r="I258" s="252">
        <v>0</v>
      </c>
      <c r="J258" s="423">
        <v>0</v>
      </c>
    </row>
    <row r="259" spans="2:10" x14ac:dyDescent="0.2">
      <c r="B259" s="246" t="s">
        <v>226</v>
      </c>
      <c r="C259" s="247">
        <v>53082</v>
      </c>
      <c r="D259" s="248" t="s">
        <v>277</v>
      </c>
      <c r="E259" s="249">
        <f t="shared" ref="E259" si="47">SUM(E261)</f>
        <v>0</v>
      </c>
      <c r="F259" s="221"/>
      <c r="G259" s="358">
        <f>SUM(G261)</f>
        <v>0</v>
      </c>
      <c r="H259" s="249">
        <f t="shared" ref="H259" si="48">SUM(H261)</f>
        <v>0</v>
      </c>
      <c r="I259" s="250">
        <v>0</v>
      </c>
      <c r="J259" s="423">
        <v>0</v>
      </c>
    </row>
    <row r="260" spans="2:10" ht="16.5" customHeight="1" x14ac:dyDescent="0.2">
      <c r="B260" s="229">
        <v>3</v>
      </c>
      <c r="C260" s="251"/>
      <c r="D260" s="231"/>
      <c r="E260" s="235"/>
      <c r="F260" s="221"/>
      <c r="G260" s="361"/>
      <c r="H260" s="235"/>
      <c r="I260" s="252"/>
      <c r="J260" s="423">
        <v>0</v>
      </c>
    </row>
    <row r="261" spans="2:10" ht="16.5" customHeight="1" x14ac:dyDescent="0.2">
      <c r="B261" s="229"/>
      <c r="C261" s="251">
        <v>37</v>
      </c>
      <c r="D261" s="266" t="s">
        <v>276</v>
      </c>
      <c r="E261" s="235">
        <v>0</v>
      </c>
      <c r="F261" s="221"/>
      <c r="G261" s="361" t="s">
        <v>332</v>
      </c>
      <c r="H261" s="235">
        <f>SUM(H262)</f>
        <v>0</v>
      </c>
      <c r="I261" s="252">
        <v>0</v>
      </c>
      <c r="J261" s="423">
        <v>0</v>
      </c>
    </row>
    <row r="262" spans="2:10" ht="16.5" customHeight="1" x14ac:dyDescent="0.2">
      <c r="B262" s="229"/>
      <c r="C262" s="251">
        <v>372</v>
      </c>
      <c r="D262" s="266" t="s">
        <v>276</v>
      </c>
      <c r="E262" s="235"/>
      <c r="F262" s="221"/>
      <c r="G262" s="361"/>
      <c r="H262" s="235">
        <f>SUM(H263)</f>
        <v>0</v>
      </c>
      <c r="I262" s="252">
        <v>0</v>
      </c>
      <c r="J262" s="423">
        <v>0</v>
      </c>
    </row>
    <row r="263" spans="2:10" ht="16.5" customHeight="1" x14ac:dyDescent="0.2">
      <c r="B263" s="253"/>
      <c r="C263" s="254">
        <v>3721</v>
      </c>
      <c r="D263" s="181" t="s">
        <v>197</v>
      </c>
      <c r="E263" s="256"/>
      <c r="F263" s="257"/>
      <c r="G263" s="362"/>
      <c r="H263" s="256">
        <v>0</v>
      </c>
      <c r="I263" s="252">
        <v>0</v>
      </c>
      <c r="J263" s="423">
        <v>0</v>
      </c>
    </row>
    <row r="264" spans="2:10" ht="20.25" customHeight="1" x14ac:dyDescent="0.2">
      <c r="B264" s="241" t="s">
        <v>225</v>
      </c>
      <c r="C264" s="242" t="s">
        <v>353</v>
      </c>
      <c r="D264" s="243" t="s">
        <v>354</v>
      </c>
      <c r="E264" s="244">
        <f t="shared" ref="E264:H264" si="49">E265</f>
        <v>0</v>
      </c>
      <c r="F264" s="221"/>
      <c r="G264" s="355">
        <f>SUM(G265)</f>
        <v>245</v>
      </c>
      <c r="H264" s="244">
        <f t="shared" si="49"/>
        <v>76.56</v>
      </c>
      <c r="I264" s="258">
        <v>0</v>
      </c>
      <c r="J264" s="423">
        <f t="shared" ref="J264:J265" si="50">SUM(H264/G264)*100</f>
        <v>31.248979591836733</v>
      </c>
    </row>
    <row r="265" spans="2:10" x14ac:dyDescent="0.2">
      <c r="B265" s="246" t="s">
        <v>226</v>
      </c>
      <c r="C265" s="247">
        <v>53080</v>
      </c>
      <c r="D265" s="248" t="s">
        <v>355</v>
      </c>
      <c r="E265" s="249">
        <f t="shared" ref="E265" si="51">SUM(E267)</f>
        <v>0</v>
      </c>
      <c r="F265" s="221"/>
      <c r="G265" s="358">
        <f>SUM(G267)</f>
        <v>245</v>
      </c>
      <c r="H265" s="249">
        <f t="shared" ref="H265" si="52">SUM(H267)</f>
        <v>76.56</v>
      </c>
      <c r="I265" s="250">
        <v>0</v>
      </c>
      <c r="J265" s="423">
        <f t="shared" si="50"/>
        <v>31.248979591836733</v>
      </c>
    </row>
    <row r="266" spans="2:10" ht="16.5" customHeight="1" x14ac:dyDescent="0.2">
      <c r="B266" s="229">
        <v>3</v>
      </c>
      <c r="C266" s="251"/>
      <c r="D266" s="231"/>
      <c r="E266" s="235"/>
      <c r="F266" s="221"/>
      <c r="G266" s="361"/>
      <c r="H266" s="235"/>
      <c r="I266" s="252"/>
      <c r="J266" s="423">
        <v>0</v>
      </c>
    </row>
    <row r="267" spans="2:10" ht="16.5" customHeight="1" x14ac:dyDescent="0.2">
      <c r="B267" s="229"/>
      <c r="C267" s="251">
        <v>32</v>
      </c>
      <c r="D267" s="231" t="s">
        <v>228</v>
      </c>
      <c r="E267" s="235" t="s">
        <v>332</v>
      </c>
      <c r="F267" s="221"/>
      <c r="G267" s="361">
        <v>245</v>
      </c>
      <c r="H267" s="235">
        <f>SUM(H268)</f>
        <v>76.56</v>
      </c>
      <c r="I267" s="252">
        <v>0</v>
      </c>
      <c r="J267" s="423">
        <f t="shared" ref="J267" si="53">SUM(H267/G267)*100</f>
        <v>31.248979591836733</v>
      </c>
    </row>
    <row r="268" spans="2:10" ht="16.5" customHeight="1" x14ac:dyDescent="0.2">
      <c r="B268" s="253"/>
      <c r="C268" s="254">
        <v>323</v>
      </c>
      <c r="D268" s="231" t="s">
        <v>231</v>
      </c>
      <c r="E268" s="256"/>
      <c r="F268" s="257"/>
      <c r="G268" s="362"/>
      <c r="H268" s="256">
        <f>SUM(H269)</f>
        <v>76.56</v>
      </c>
      <c r="I268" s="252">
        <v>0</v>
      </c>
      <c r="J268" s="423">
        <v>0</v>
      </c>
    </row>
    <row r="269" spans="2:10" ht="16.5" customHeight="1" x14ac:dyDescent="0.2">
      <c r="B269" s="253"/>
      <c r="C269" s="254">
        <v>3237</v>
      </c>
      <c r="D269" s="181" t="s">
        <v>126</v>
      </c>
      <c r="E269" s="256"/>
      <c r="F269" s="257"/>
      <c r="G269" s="362"/>
      <c r="H269" s="256">
        <v>76.56</v>
      </c>
      <c r="I269" s="252">
        <v>0</v>
      </c>
      <c r="J269" s="423">
        <v>0</v>
      </c>
    </row>
    <row r="270" spans="2:10" ht="22.5" customHeight="1" x14ac:dyDescent="0.2">
      <c r="B270" s="241" t="s">
        <v>225</v>
      </c>
      <c r="C270" s="242" t="s">
        <v>278</v>
      </c>
      <c r="D270" s="243" t="s">
        <v>279</v>
      </c>
      <c r="E270" s="244">
        <f t="shared" ref="E270:H270" si="54">E271</f>
        <v>16206.369999999999</v>
      </c>
      <c r="F270" s="221"/>
      <c r="G270" s="355">
        <f>SUM(G271)</f>
        <v>12755.79</v>
      </c>
      <c r="H270" s="244">
        <f t="shared" si="54"/>
        <v>1218.06</v>
      </c>
      <c r="I270" s="258">
        <f t="shared" ref="I270:I322" si="55">SUM(H270/E270)*100</f>
        <v>7.5159335495857489</v>
      </c>
      <c r="J270" s="423">
        <f t="shared" si="41"/>
        <v>9.5490753610713242</v>
      </c>
    </row>
    <row r="271" spans="2:10" x14ac:dyDescent="0.2">
      <c r="B271" s="246" t="s">
        <v>226</v>
      </c>
      <c r="C271" s="247">
        <v>32400</v>
      </c>
      <c r="D271" s="248" t="s">
        <v>239</v>
      </c>
      <c r="E271" s="249">
        <f>SUM(E273+E276+E302+E305)</f>
        <v>16206.369999999999</v>
      </c>
      <c r="F271" s="221"/>
      <c r="G271" s="358">
        <f>SUM(G273+G276+G298+G305)</f>
        <v>12755.79</v>
      </c>
      <c r="H271" s="249">
        <f>SUM(H272+H304)</f>
        <v>1218.06</v>
      </c>
      <c r="I271" s="250">
        <f t="shared" si="55"/>
        <v>7.5159335495857489</v>
      </c>
      <c r="J271" s="423">
        <f t="shared" si="41"/>
        <v>9.5490753610713242</v>
      </c>
    </row>
    <row r="272" spans="2:10" ht="16.5" customHeight="1" x14ac:dyDescent="0.2">
      <c r="B272" s="229">
        <v>3</v>
      </c>
      <c r="C272" s="251"/>
      <c r="D272" s="231"/>
      <c r="E272" s="235"/>
      <c r="F272" s="221"/>
      <c r="G272" s="361"/>
      <c r="H272" s="235">
        <f>SUM(H273+H276+H298+H302)</f>
        <v>1218.06</v>
      </c>
      <c r="I272" s="252">
        <v>0</v>
      </c>
      <c r="J272" s="423">
        <v>0</v>
      </c>
    </row>
    <row r="273" spans="2:10" ht="16.5" customHeight="1" x14ac:dyDescent="0.2">
      <c r="B273" s="229"/>
      <c r="C273" s="251">
        <v>31</v>
      </c>
      <c r="D273" s="231" t="s">
        <v>245</v>
      </c>
      <c r="E273" s="235">
        <f>SUM(E274)</f>
        <v>0</v>
      </c>
      <c r="F273" s="221"/>
      <c r="G273" s="361">
        <v>600</v>
      </c>
      <c r="H273" s="235">
        <f>SUM(H274)</f>
        <v>835.97</v>
      </c>
      <c r="I273" s="252">
        <v>0</v>
      </c>
      <c r="J273" s="423">
        <f>SUM(H273/G273)*100</f>
        <v>139.32833333333335</v>
      </c>
    </row>
    <row r="274" spans="2:10" ht="16.5" customHeight="1" x14ac:dyDescent="0.2">
      <c r="B274" s="229"/>
      <c r="C274" s="251">
        <v>312</v>
      </c>
      <c r="D274" s="271" t="s">
        <v>251</v>
      </c>
      <c r="E274" s="235"/>
      <c r="F274" s="221"/>
      <c r="G274" s="361"/>
      <c r="H274" s="235">
        <f>SUM(H275)</f>
        <v>835.97</v>
      </c>
      <c r="I274" s="252">
        <v>0</v>
      </c>
      <c r="J274" s="423">
        <v>0</v>
      </c>
    </row>
    <row r="275" spans="2:10" ht="16.5" customHeight="1" x14ac:dyDescent="0.2">
      <c r="B275" s="253"/>
      <c r="C275" s="254">
        <v>3121</v>
      </c>
      <c r="D275" s="400" t="s">
        <v>106</v>
      </c>
      <c r="E275" s="256"/>
      <c r="F275" s="257"/>
      <c r="G275" s="362"/>
      <c r="H275" s="256">
        <v>835.97</v>
      </c>
      <c r="I275" s="397">
        <v>0</v>
      </c>
      <c r="J275" s="425">
        <v>0</v>
      </c>
    </row>
    <row r="276" spans="2:10" ht="16.5" customHeight="1" x14ac:dyDescent="0.2">
      <c r="B276" s="229"/>
      <c r="C276" s="251">
        <v>32</v>
      </c>
      <c r="D276" s="231" t="s">
        <v>228</v>
      </c>
      <c r="E276" s="235">
        <v>10220</v>
      </c>
      <c r="F276" s="221"/>
      <c r="G276" s="361">
        <v>10145.790000000001</v>
      </c>
      <c r="H276" s="235">
        <f>SUM(H277+H280+H286+H295)</f>
        <v>380.86</v>
      </c>
      <c r="I276" s="252">
        <f t="shared" si="55"/>
        <v>3.7266144814090021</v>
      </c>
      <c r="J276" s="423">
        <f t="shared" si="41"/>
        <v>3.7538722957995381</v>
      </c>
    </row>
    <row r="277" spans="2:10" ht="16.5" customHeight="1" x14ac:dyDescent="0.2">
      <c r="B277" s="229"/>
      <c r="C277" s="251">
        <v>321</v>
      </c>
      <c r="D277" s="231" t="s">
        <v>229</v>
      </c>
      <c r="E277" s="235"/>
      <c r="F277" s="221"/>
      <c r="G277" s="361"/>
      <c r="H277" s="235">
        <f>SUM(H278:H279)</f>
        <v>240</v>
      </c>
      <c r="I277" s="252">
        <v>0</v>
      </c>
      <c r="J277" s="423">
        <v>0</v>
      </c>
    </row>
    <row r="278" spans="2:10" ht="16.5" customHeight="1" x14ac:dyDescent="0.2">
      <c r="B278" s="253"/>
      <c r="C278" s="254">
        <v>3211</v>
      </c>
      <c r="D278" s="181" t="s">
        <v>28</v>
      </c>
      <c r="E278" s="256"/>
      <c r="F278" s="257"/>
      <c r="G278" s="362"/>
      <c r="H278" s="256">
        <v>240</v>
      </c>
      <c r="I278" s="252">
        <v>0</v>
      </c>
      <c r="J278" s="423">
        <v>0</v>
      </c>
    </row>
    <row r="279" spans="2:10" ht="16.5" customHeight="1" x14ac:dyDescent="0.2">
      <c r="B279" s="253"/>
      <c r="C279" s="254">
        <v>3213</v>
      </c>
      <c r="D279" s="181" t="s">
        <v>112</v>
      </c>
      <c r="E279" s="256"/>
      <c r="F279" s="257"/>
      <c r="G279" s="362"/>
      <c r="H279" s="256">
        <v>0</v>
      </c>
      <c r="I279" s="252">
        <v>0</v>
      </c>
      <c r="J279" s="423">
        <v>0</v>
      </c>
    </row>
    <row r="280" spans="2:10" ht="16.5" customHeight="1" x14ac:dyDescent="0.2">
      <c r="B280" s="270"/>
      <c r="C280" s="265">
        <v>322</v>
      </c>
      <c r="D280" s="231" t="s">
        <v>230</v>
      </c>
      <c r="E280" s="267"/>
      <c r="F280" s="221"/>
      <c r="G280" s="361"/>
      <c r="H280" s="267">
        <f>SUM(H281:H285)</f>
        <v>140.86000000000001</v>
      </c>
      <c r="I280" s="252">
        <v>0</v>
      </c>
      <c r="J280" s="423">
        <v>0</v>
      </c>
    </row>
    <row r="281" spans="2:10" ht="16.5" customHeight="1" x14ac:dyDescent="0.2">
      <c r="B281" s="264"/>
      <c r="C281" s="268">
        <v>3221</v>
      </c>
      <c r="D281" s="181" t="s">
        <v>113</v>
      </c>
      <c r="E281" s="269"/>
      <c r="F281" s="257"/>
      <c r="G281" s="362"/>
      <c r="H281" s="269">
        <v>0</v>
      </c>
      <c r="I281" s="252">
        <v>0</v>
      </c>
      <c r="J281" s="423">
        <v>0</v>
      </c>
    </row>
    <row r="282" spans="2:10" ht="16.5" customHeight="1" x14ac:dyDescent="0.2">
      <c r="B282" s="264"/>
      <c r="C282" s="268">
        <v>3222</v>
      </c>
      <c r="D282" s="181" t="s">
        <v>114</v>
      </c>
      <c r="E282" s="269"/>
      <c r="F282" s="257"/>
      <c r="G282" s="362"/>
      <c r="H282" s="269">
        <v>140.86000000000001</v>
      </c>
      <c r="I282" s="252">
        <v>0</v>
      </c>
      <c r="J282" s="423">
        <v>0</v>
      </c>
    </row>
    <row r="283" spans="2:10" ht="22.5" customHeight="1" x14ac:dyDescent="0.2">
      <c r="B283" s="264"/>
      <c r="C283" s="268">
        <v>3224</v>
      </c>
      <c r="D283" s="181" t="s">
        <v>116</v>
      </c>
      <c r="E283" s="269"/>
      <c r="F283" s="257"/>
      <c r="G283" s="362"/>
      <c r="H283" s="269">
        <v>0</v>
      </c>
      <c r="I283" s="252">
        <v>0</v>
      </c>
      <c r="J283" s="423">
        <v>0</v>
      </c>
    </row>
    <row r="284" spans="2:10" ht="16.5" customHeight="1" x14ac:dyDescent="0.2">
      <c r="B284" s="264"/>
      <c r="C284" s="268">
        <v>3225</v>
      </c>
      <c r="D284" s="181" t="s">
        <v>117</v>
      </c>
      <c r="E284" s="269"/>
      <c r="F284" s="257"/>
      <c r="G284" s="362"/>
      <c r="H284" s="269">
        <v>0</v>
      </c>
      <c r="I284" s="252">
        <v>0</v>
      </c>
      <c r="J284" s="423">
        <v>0</v>
      </c>
    </row>
    <row r="285" spans="2:10" ht="16.5" customHeight="1" x14ac:dyDescent="0.2">
      <c r="B285" s="264"/>
      <c r="C285" s="268">
        <v>3227</v>
      </c>
      <c r="D285" s="181" t="s">
        <v>118</v>
      </c>
      <c r="E285" s="269"/>
      <c r="F285" s="257"/>
      <c r="G285" s="362"/>
      <c r="H285" s="269">
        <v>0</v>
      </c>
      <c r="I285" s="252">
        <v>0</v>
      </c>
      <c r="J285" s="423">
        <v>0</v>
      </c>
    </row>
    <row r="286" spans="2:10" ht="16.5" customHeight="1" x14ac:dyDescent="0.2">
      <c r="B286" s="270"/>
      <c r="C286" s="265">
        <v>323</v>
      </c>
      <c r="D286" s="231" t="s">
        <v>231</v>
      </c>
      <c r="E286" s="267"/>
      <c r="F286" s="221"/>
      <c r="G286" s="361"/>
      <c r="H286" s="267">
        <f>SUM(H287:H294)</f>
        <v>0</v>
      </c>
      <c r="I286" s="252">
        <v>0</v>
      </c>
      <c r="J286" s="423">
        <v>0</v>
      </c>
    </row>
    <row r="287" spans="2:10" ht="16.5" customHeight="1" x14ac:dyDescent="0.2">
      <c r="B287" s="264"/>
      <c r="C287" s="268">
        <v>3231</v>
      </c>
      <c r="D287" s="181" t="s">
        <v>120</v>
      </c>
      <c r="E287" s="269"/>
      <c r="F287" s="257"/>
      <c r="G287" s="362"/>
      <c r="H287" s="269">
        <v>0</v>
      </c>
      <c r="I287" s="252">
        <v>0</v>
      </c>
      <c r="J287" s="423">
        <v>0</v>
      </c>
    </row>
    <row r="288" spans="2:10" ht="16.5" customHeight="1" x14ac:dyDescent="0.2">
      <c r="B288" s="264"/>
      <c r="C288" s="268">
        <v>3232</v>
      </c>
      <c r="D288" s="181" t="s">
        <v>121</v>
      </c>
      <c r="E288" s="269"/>
      <c r="F288" s="257"/>
      <c r="G288" s="362"/>
      <c r="H288" s="269">
        <v>0</v>
      </c>
      <c r="I288" s="252">
        <v>0</v>
      </c>
      <c r="J288" s="423">
        <v>0</v>
      </c>
    </row>
    <row r="289" spans="2:10" ht="16.5" customHeight="1" x14ac:dyDescent="0.2">
      <c r="B289" s="264"/>
      <c r="C289" s="268">
        <v>3233</v>
      </c>
      <c r="D289" s="181" t="s">
        <v>122</v>
      </c>
      <c r="E289" s="269"/>
      <c r="F289" s="257"/>
      <c r="G289" s="362"/>
      <c r="H289" s="269">
        <v>0</v>
      </c>
      <c r="I289" s="252">
        <v>0</v>
      </c>
      <c r="J289" s="423">
        <v>0</v>
      </c>
    </row>
    <row r="290" spans="2:10" ht="16.5" customHeight="1" x14ac:dyDescent="0.2">
      <c r="B290" s="264"/>
      <c r="C290" s="268">
        <v>3234</v>
      </c>
      <c r="D290" s="181" t="s">
        <v>123</v>
      </c>
      <c r="E290" s="269"/>
      <c r="F290" s="257"/>
      <c r="G290" s="362"/>
      <c r="H290" s="269">
        <v>0</v>
      </c>
      <c r="I290" s="252">
        <v>0</v>
      </c>
      <c r="J290" s="423">
        <v>0</v>
      </c>
    </row>
    <row r="291" spans="2:10" ht="16.5" customHeight="1" x14ac:dyDescent="0.2">
      <c r="B291" s="264"/>
      <c r="C291" s="268">
        <v>3235</v>
      </c>
      <c r="D291" s="181" t="s">
        <v>124</v>
      </c>
      <c r="E291" s="269"/>
      <c r="F291" s="257"/>
      <c r="G291" s="362"/>
      <c r="H291" s="269">
        <v>0</v>
      </c>
      <c r="I291" s="252">
        <v>0</v>
      </c>
      <c r="J291" s="423">
        <v>0</v>
      </c>
    </row>
    <row r="292" spans="2:10" ht="16.5" customHeight="1" x14ac:dyDescent="0.2">
      <c r="B292" s="264"/>
      <c r="C292" s="268">
        <v>3237</v>
      </c>
      <c r="D292" s="181" t="s">
        <v>126</v>
      </c>
      <c r="E292" s="269"/>
      <c r="F292" s="257"/>
      <c r="G292" s="362"/>
      <c r="H292" s="269">
        <v>0</v>
      </c>
      <c r="I292" s="252">
        <v>0</v>
      </c>
      <c r="J292" s="423">
        <v>0</v>
      </c>
    </row>
    <row r="293" spans="2:10" ht="16.5" customHeight="1" x14ac:dyDescent="0.2">
      <c r="B293" s="264"/>
      <c r="C293" s="268">
        <v>3238</v>
      </c>
      <c r="D293" s="181" t="s">
        <v>127</v>
      </c>
      <c r="E293" s="269"/>
      <c r="F293" s="257"/>
      <c r="G293" s="362"/>
      <c r="H293" s="269">
        <v>0</v>
      </c>
      <c r="I293" s="252">
        <v>0</v>
      </c>
      <c r="J293" s="423">
        <v>0</v>
      </c>
    </row>
    <row r="294" spans="2:10" ht="16.5" customHeight="1" x14ac:dyDescent="0.2">
      <c r="B294" s="264"/>
      <c r="C294" s="268">
        <v>3239</v>
      </c>
      <c r="D294" s="181" t="s">
        <v>128</v>
      </c>
      <c r="E294" s="269"/>
      <c r="F294" s="257"/>
      <c r="G294" s="362"/>
      <c r="H294" s="269">
        <v>0</v>
      </c>
      <c r="I294" s="252">
        <v>0</v>
      </c>
      <c r="J294" s="423">
        <v>0</v>
      </c>
    </row>
    <row r="295" spans="2:10" s="272" customFormat="1" ht="24.75" customHeight="1" x14ac:dyDescent="0.2">
      <c r="B295" s="270"/>
      <c r="C295" s="265">
        <v>329</v>
      </c>
      <c r="D295" s="297" t="s">
        <v>310</v>
      </c>
      <c r="E295" s="267"/>
      <c r="F295" s="221"/>
      <c r="G295" s="361"/>
      <c r="H295" s="267">
        <f>SUM(H296:H297)</f>
        <v>0</v>
      </c>
      <c r="I295" s="252">
        <v>0</v>
      </c>
      <c r="J295" s="423">
        <v>0</v>
      </c>
    </row>
    <row r="296" spans="2:10" ht="16.5" customHeight="1" x14ac:dyDescent="0.2">
      <c r="B296" s="264"/>
      <c r="C296" s="268">
        <v>3294</v>
      </c>
      <c r="D296" s="181" t="s">
        <v>130</v>
      </c>
      <c r="E296" s="269"/>
      <c r="F296" s="257"/>
      <c r="G296" s="362"/>
      <c r="H296" s="269">
        <v>0</v>
      </c>
      <c r="I296" s="252">
        <v>0</v>
      </c>
      <c r="J296" s="423">
        <v>0</v>
      </c>
    </row>
    <row r="297" spans="2:10" ht="16.5" customHeight="1" x14ac:dyDescent="0.2">
      <c r="B297" s="264"/>
      <c r="C297" s="268">
        <v>3299</v>
      </c>
      <c r="D297" s="181" t="s">
        <v>132</v>
      </c>
      <c r="E297" s="269"/>
      <c r="F297" s="257"/>
      <c r="G297" s="362"/>
      <c r="H297" s="269">
        <v>0</v>
      </c>
      <c r="I297" s="252">
        <v>0</v>
      </c>
      <c r="J297" s="423">
        <v>0</v>
      </c>
    </row>
    <row r="298" spans="2:10" s="272" customFormat="1" ht="16.5" customHeight="1" x14ac:dyDescent="0.2">
      <c r="B298" s="270"/>
      <c r="C298" s="265">
        <v>34</v>
      </c>
      <c r="D298" s="297" t="s">
        <v>233</v>
      </c>
      <c r="E298" s="267">
        <f>SUM(E299)</f>
        <v>0</v>
      </c>
      <c r="F298" s="221"/>
      <c r="G298" s="361">
        <v>10</v>
      </c>
      <c r="H298" s="267">
        <f>SUM(H299)</f>
        <v>1.23</v>
      </c>
      <c r="I298" s="252">
        <v>0</v>
      </c>
      <c r="J298" s="423">
        <f>SUM(H298/G298)*100</f>
        <v>12.3</v>
      </c>
    </row>
    <row r="299" spans="2:10" s="272" customFormat="1" ht="16.5" customHeight="1" x14ac:dyDescent="0.2">
      <c r="B299" s="270"/>
      <c r="C299" s="265">
        <v>343</v>
      </c>
      <c r="D299" s="297" t="s">
        <v>311</v>
      </c>
      <c r="E299" s="267"/>
      <c r="F299" s="221"/>
      <c r="G299" s="361"/>
      <c r="H299" s="267">
        <f>SUM(H300:H301)</f>
        <v>1.23</v>
      </c>
      <c r="I299" s="252">
        <v>0</v>
      </c>
      <c r="J299" s="423">
        <v>0</v>
      </c>
    </row>
    <row r="300" spans="2:10" ht="16.5" customHeight="1" x14ac:dyDescent="0.2">
      <c r="B300" s="264"/>
      <c r="C300" s="268">
        <v>3431</v>
      </c>
      <c r="D300" s="181" t="s">
        <v>135</v>
      </c>
      <c r="E300" s="269"/>
      <c r="F300" s="257"/>
      <c r="G300" s="362"/>
      <c r="H300" s="269">
        <v>0</v>
      </c>
      <c r="I300" s="252">
        <v>0</v>
      </c>
      <c r="J300" s="423">
        <v>0</v>
      </c>
    </row>
    <row r="301" spans="2:10" ht="16.5" customHeight="1" x14ac:dyDescent="0.2">
      <c r="B301" s="264"/>
      <c r="C301" s="268">
        <v>3433</v>
      </c>
      <c r="D301" s="181" t="s">
        <v>136</v>
      </c>
      <c r="E301" s="269"/>
      <c r="F301" s="257"/>
      <c r="G301" s="362"/>
      <c r="H301" s="269">
        <v>1.23</v>
      </c>
      <c r="I301" s="252">
        <v>0</v>
      </c>
      <c r="J301" s="423">
        <v>0</v>
      </c>
    </row>
    <row r="302" spans="2:10" ht="16.5" customHeight="1" x14ac:dyDescent="0.2">
      <c r="B302" s="270"/>
      <c r="C302" s="265">
        <v>37</v>
      </c>
      <c r="D302" s="266" t="s">
        <v>276</v>
      </c>
      <c r="E302" s="267">
        <f>SUM(E303)</f>
        <v>0</v>
      </c>
      <c r="F302" s="221"/>
      <c r="G302" s="361">
        <v>0</v>
      </c>
      <c r="H302" s="267">
        <f>SUM(H303)</f>
        <v>0</v>
      </c>
      <c r="I302" s="252">
        <v>0</v>
      </c>
      <c r="J302" s="423">
        <v>0</v>
      </c>
    </row>
    <row r="303" spans="2:10" ht="16.5" customHeight="1" x14ac:dyDescent="0.2">
      <c r="B303" s="270"/>
      <c r="C303" s="265">
        <v>372</v>
      </c>
      <c r="D303" s="266" t="s">
        <v>276</v>
      </c>
      <c r="E303" s="267"/>
      <c r="F303" s="221"/>
      <c r="G303" s="361"/>
      <c r="H303" s="267">
        <v>0</v>
      </c>
      <c r="I303" s="252">
        <v>0</v>
      </c>
      <c r="J303" s="423">
        <v>0</v>
      </c>
    </row>
    <row r="304" spans="2:10" ht="16.5" customHeight="1" x14ac:dyDescent="0.2">
      <c r="B304" s="270">
        <v>4</v>
      </c>
      <c r="C304" s="265"/>
      <c r="D304" s="266"/>
      <c r="E304" s="267"/>
      <c r="F304" s="221"/>
      <c r="G304" s="361"/>
      <c r="H304" s="267">
        <f>SUM(H305)</f>
        <v>0</v>
      </c>
      <c r="I304" s="252">
        <v>0</v>
      </c>
      <c r="J304" s="423">
        <v>0</v>
      </c>
    </row>
    <row r="305" spans="2:10" ht="16.5" customHeight="1" x14ac:dyDescent="0.2">
      <c r="B305" s="270"/>
      <c r="C305" s="265">
        <v>42</v>
      </c>
      <c r="D305" s="266" t="s">
        <v>241</v>
      </c>
      <c r="E305" s="267">
        <v>5986.37</v>
      </c>
      <c r="F305" s="221"/>
      <c r="G305" s="361">
        <v>2000</v>
      </c>
      <c r="H305" s="267">
        <f>SUM(H306)</f>
        <v>0</v>
      </c>
      <c r="I305" s="252">
        <v>0</v>
      </c>
      <c r="J305" s="423">
        <v>0</v>
      </c>
    </row>
    <row r="306" spans="2:10" ht="16.5" customHeight="1" x14ac:dyDescent="0.2">
      <c r="B306" s="270"/>
      <c r="C306" s="265">
        <v>422</v>
      </c>
      <c r="D306" s="266" t="s">
        <v>241</v>
      </c>
      <c r="E306" s="267"/>
      <c r="F306" s="221"/>
      <c r="G306" s="361"/>
      <c r="H306" s="267">
        <f>SUM(H307)</f>
        <v>0</v>
      </c>
      <c r="I306" s="252">
        <v>0</v>
      </c>
      <c r="J306" s="423">
        <v>0</v>
      </c>
    </row>
    <row r="307" spans="2:10" ht="16.5" customHeight="1" x14ac:dyDescent="0.2">
      <c r="B307" s="264"/>
      <c r="C307" s="268">
        <v>4225</v>
      </c>
      <c r="D307" s="183" t="s">
        <v>194</v>
      </c>
      <c r="E307" s="269"/>
      <c r="F307" s="257"/>
      <c r="G307" s="362"/>
      <c r="H307" s="269">
        <v>0</v>
      </c>
      <c r="I307" s="252">
        <v>0</v>
      </c>
      <c r="J307" s="423">
        <v>0</v>
      </c>
    </row>
    <row r="308" spans="2:10" ht="24" customHeight="1" x14ac:dyDescent="0.2">
      <c r="B308" s="241" t="s">
        <v>225</v>
      </c>
      <c r="C308" s="242" t="s">
        <v>280</v>
      </c>
      <c r="D308" s="243" t="s">
        <v>281</v>
      </c>
      <c r="E308" s="244">
        <f>SUM(E311)</f>
        <v>0</v>
      </c>
      <c r="F308" s="221"/>
      <c r="G308" s="355">
        <f>SUM(G309)</f>
        <v>0</v>
      </c>
      <c r="H308" s="244">
        <f>SUM(H309)</f>
        <v>3162.5</v>
      </c>
      <c r="I308" s="258">
        <v>0</v>
      </c>
      <c r="J308" s="423">
        <v>0</v>
      </c>
    </row>
    <row r="309" spans="2:10" ht="18.75" customHeight="1" x14ac:dyDescent="0.2">
      <c r="B309" s="246" t="s">
        <v>226</v>
      </c>
      <c r="C309" s="247">
        <v>62400</v>
      </c>
      <c r="D309" s="248" t="s">
        <v>268</v>
      </c>
      <c r="E309" s="249">
        <f t="shared" ref="E309" si="56">SUM(E311)</f>
        <v>0</v>
      </c>
      <c r="F309" s="221"/>
      <c r="G309" s="358">
        <f>SUM(G311)</f>
        <v>0</v>
      </c>
      <c r="H309" s="249">
        <f>SUM(H310)</f>
        <v>3162.5</v>
      </c>
      <c r="I309" s="250">
        <v>0</v>
      </c>
      <c r="J309" s="423">
        <v>0</v>
      </c>
    </row>
    <row r="310" spans="2:10" ht="16.5" customHeight="1" x14ac:dyDescent="0.2">
      <c r="B310" s="229">
        <v>3</v>
      </c>
      <c r="C310" s="251"/>
      <c r="D310" s="231"/>
      <c r="E310" s="235"/>
      <c r="F310" s="221"/>
      <c r="G310" s="361"/>
      <c r="H310" s="235">
        <f>SUM(H311)</f>
        <v>3162.5</v>
      </c>
      <c r="I310" s="252"/>
      <c r="J310" s="423">
        <v>0</v>
      </c>
    </row>
    <row r="311" spans="2:10" ht="16.5" customHeight="1" x14ac:dyDescent="0.2">
      <c r="B311" s="229"/>
      <c r="C311" s="251">
        <v>32</v>
      </c>
      <c r="D311" s="231" t="s">
        <v>228</v>
      </c>
      <c r="E311" s="235">
        <v>0</v>
      </c>
      <c r="F311" s="221"/>
      <c r="G311" s="361">
        <v>0</v>
      </c>
      <c r="H311" s="235">
        <f>SUM(H312+H315)</f>
        <v>3162.5</v>
      </c>
      <c r="I311" s="252">
        <v>0</v>
      </c>
      <c r="J311" s="423">
        <v>0</v>
      </c>
    </row>
    <row r="312" spans="2:10" ht="16.5" customHeight="1" x14ac:dyDescent="0.2">
      <c r="B312" s="229"/>
      <c r="C312" s="251">
        <v>321</v>
      </c>
      <c r="D312" s="231"/>
      <c r="E312" s="235"/>
      <c r="F312" s="221"/>
      <c r="G312" s="361"/>
      <c r="H312" s="235">
        <f>SUM(H313)</f>
        <v>180</v>
      </c>
      <c r="I312" s="252">
        <v>0</v>
      </c>
      <c r="J312" s="423">
        <v>0</v>
      </c>
    </row>
    <row r="313" spans="2:10" ht="16.5" customHeight="1" x14ac:dyDescent="0.2">
      <c r="B313" s="253"/>
      <c r="C313" s="254">
        <v>3211</v>
      </c>
      <c r="D313" s="181" t="s">
        <v>28</v>
      </c>
      <c r="E313" s="256"/>
      <c r="F313" s="257"/>
      <c r="G313" s="362"/>
      <c r="H313" s="256">
        <v>180</v>
      </c>
      <c r="I313" s="397">
        <v>0</v>
      </c>
      <c r="J313" s="425">
        <v>0</v>
      </c>
    </row>
    <row r="314" spans="2:10" ht="16.5" customHeight="1" x14ac:dyDescent="0.2">
      <c r="B314" s="229"/>
      <c r="C314" s="251">
        <v>322</v>
      </c>
      <c r="D314" s="231" t="s">
        <v>282</v>
      </c>
      <c r="E314" s="235"/>
      <c r="F314" s="221"/>
      <c r="G314" s="361"/>
      <c r="H314" s="235">
        <v>0</v>
      </c>
      <c r="I314" s="252">
        <v>0</v>
      </c>
      <c r="J314" s="423">
        <v>0</v>
      </c>
    </row>
    <row r="315" spans="2:10" ht="16.5" customHeight="1" x14ac:dyDescent="0.2">
      <c r="B315" s="229"/>
      <c r="C315" s="251">
        <v>323</v>
      </c>
      <c r="D315" s="231" t="s">
        <v>231</v>
      </c>
      <c r="E315" s="235"/>
      <c r="F315" s="221"/>
      <c r="G315" s="361"/>
      <c r="H315" s="235">
        <f>SUM(H316:H318)</f>
        <v>2982.5</v>
      </c>
      <c r="I315" s="252">
        <v>0</v>
      </c>
      <c r="J315" s="423">
        <v>0</v>
      </c>
    </row>
    <row r="316" spans="2:10" ht="16.5" customHeight="1" x14ac:dyDescent="0.2">
      <c r="B316" s="229"/>
      <c r="C316" s="254">
        <v>3231</v>
      </c>
      <c r="D316" s="181" t="s">
        <v>120</v>
      </c>
      <c r="E316" s="235"/>
      <c r="F316" s="221"/>
      <c r="G316" s="361"/>
      <c r="H316" s="256">
        <v>0</v>
      </c>
      <c r="I316" s="252">
        <v>0</v>
      </c>
      <c r="J316" s="423">
        <v>0</v>
      </c>
    </row>
    <row r="317" spans="2:10" ht="16.5" customHeight="1" x14ac:dyDescent="0.2">
      <c r="B317" s="253"/>
      <c r="C317" s="254">
        <v>3235</v>
      </c>
      <c r="D317" s="181" t="s">
        <v>124</v>
      </c>
      <c r="E317" s="256"/>
      <c r="F317" s="257"/>
      <c r="G317" s="362"/>
      <c r="H317" s="256">
        <v>0</v>
      </c>
      <c r="I317" s="252">
        <v>0</v>
      </c>
      <c r="J317" s="423">
        <v>0</v>
      </c>
    </row>
    <row r="318" spans="2:10" ht="16.5" customHeight="1" x14ac:dyDescent="0.2">
      <c r="B318" s="253"/>
      <c r="C318" s="254">
        <v>3239</v>
      </c>
      <c r="D318" s="181" t="s">
        <v>128</v>
      </c>
      <c r="E318" s="256"/>
      <c r="F318" s="257"/>
      <c r="G318" s="362"/>
      <c r="H318" s="256">
        <v>2982.5</v>
      </c>
      <c r="I318" s="252">
        <v>0</v>
      </c>
      <c r="J318" s="423">
        <v>0</v>
      </c>
    </row>
    <row r="319" spans="2:10" ht="23.25" customHeight="1" x14ac:dyDescent="0.2">
      <c r="B319" s="241" t="s">
        <v>225</v>
      </c>
      <c r="C319" s="242" t="s">
        <v>283</v>
      </c>
      <c r="D319" s="243" t="s">
        <v>284</v>
      </c>
      <c r="E319" s="244">
        <f>SUM(E320+E335)</f>
        <v>1600</v>
      </c>
      <c r="F319" s="221"/>
      <c r="G319" s="355">
        <f>SUM(G320+G335)</f>
        <v>1600</v>
      </c>
      <c r="H319" s="244">
        <f>SUM(H320+H335)</f>
        <v>1078.0999999999999</v>
      </c>
      <c r="I319" s="258">
        <f t="shared" si="55"/>
        <v>67.381249999999994</v>
      </c>
      <c r="J319" s="423">
        <f t="shared" ref="J319:J392" si="57">SUM(H319/G319)*100</f>
        <v>67.381249999999994</v>
      </c>
    </row>
    <row r="320" spans="2:10" x14ac:dyDescent="0.2">
      <c r="B320" s="246" t="s">
        <v>226</v>
      </c>
      <c r="C320" s="247">
        <v>11001</v>
      </c>
      <c r="D320" s="248" t="s">
        <v>275</v>
      </c>
      <c r="E320" s="249">
        <f t="shared" ref="E320" si="58">SUM(E322)</f>
        <v>1600</v>
      </c>
      <c r="F320" s="221"/>
      <c r="G320" s="358">
        <f>SUM(G322)</f>
        <v>1600</v>
      </c>
      <c r="H320" s="249">
        <f t="shared" ref="H320" si="59">SUM(H322)</f>
        <v>1078.0999999999999</v>
      </c>
      <c r="I320" s="250">
        <f t="shared" si="55"/>
        <v>67.381249999999994</v>
      </c>
      <c r="J320" s="423">
        <f t="shared" si="57"/>
        <v>67.381249999999994</v>
      </c>
    </row>
    <row r="321" spans="2:10" ht="16.5" customHeight="1" x14ac:dyDescent="0.2">
      <c r="B321" s="229">
        <v>3</v>
      </c>
      <c r="C321" s="251"/>
      <c r="D321" s="231"/>
      <c r="E321" s="235"/>
      <c r="F321" s="221"/>
      <c r="G321" s="361"/>
      <c r="H321" s="235">
        <f>SUM(H322)</f>
        <v>1078.0999999999999</v>
      </c>
      <c r="I321" s="252">
        <v>0</v>
      </c>
      <c r="J321" s="423">
        <v>0</v>
      </c>
    </row>
    <row r="322" spans="2:10" ht="16.5" customHeight="1" x14ac:dyDescent="0.2">
      <c r="B322" s="229"/>
      <c r="C322" s="251">
        <v>32</v>
      </c>
      <c r="D322" s="231" t="s">
        <v>228</v>
      </c>
      <c r="E322" s="235">
        <v>1600</v>
      </c>
      <c r="F322" s="221"/>
      <c r="G322" s="361">
        <v>1600</v>
      </c>
      <c r="H322" s="235">
        <f>SUM(H323+H325+H328+H332+H333)</f>
        <v>1078.0999999999999</v>
      </c>
      <c r="I322" s="252">
        <f t="shared" si="55"/>
        <v>67.381249999999994</v>
      </c>
      <c r="J322" s="423">
        <f t="shared" si="57"/>
        <v>67.381249999999994</v>
      </c>
    </row>
    <row r="323" spans="2:10" ht="16.5" customHeight="1" x14ac:dyDescent="0.2">
      <c r="B323" s="229"/>
      <c r="C323" s="251">
        <v>321</v>
      </c>
      <c r="D323" s="231" t="s">
        <v>229</v>
      </c>
      <c r="E323" s="235"/>
      <c r="F323" s="221"/>
      <c r="G323" s="361"/>
      <c r="H323" s="235">
        <f>SUM(H324)</f>
        <v>98.1</v>
      </c>
      <c r="I323" s="252">
        <v>0</v>
      </c>
      <c r="J323" s="423">
        <v>0</v>
      </c>
    </row>
    <row r="324" spans="2:10" ht="16.5" customHeight="1" x14ac:dyDescent="0.2">
      <c r="B324" s="253"/>
      <c r="C324" s="254">
        <v>3211</v>
      </c>
      <c r="D324" s="181" t="s">
        <v>28</v>
      </c>
      <c r="E324" s="256"/>
      <c r="F324" s="257"/>
      <c r="G324" s="362"/>
      <c r="H324" s="256">
        <v>98.1</v>
      </c>
      <c r="I324" s="397">
        <v>0</v>
      </c>
      <c r="J324" s="425">
        <v>0</v>
      </c>
    </row>
    <row r="325" spans="2:10" ht="16.5" customHeight="1" x14ac:dyDescent="0.2">
      <c r="B325" s="229"/>
      <c r="C325" s="251">
        <v>322</v>
      </c>
      <c r="D325" s="231" t="s">
        <v>282</v>
      </c>
      <c r="E325" s="235"/>
      <c r="F325" s="221"/>
      <c r="G325" s="361"/>
      <c r="H325" s="235">
        <f>SUM(H326)</f>
        <v>0</v>
      </c>
      <c r="I325" s="252">
        <v>0</v>
      </c>
      <c r="J325" s="423">
        <v>0</v>
      </c>
    </row>
    <row r="326" spans="2:10" ht="16.5" customHeight="1" x14ac:dyDescent="0.2">
      <c r="B326" s="253"/>
      <c r="C326" s="254">
        <v>3221</v>
      </c>
      <c r="D326" s="181" t="s">
        <v>113</v>
      </c>
      <c r="E326" s="256"/>
      <c r="F326" s="257"/>
      <c r="G326" s="362"/>
      <c r="H326" s="256">
        <v>0</v>
      </c>
      <c r="I326" s="252">
        <v>0</v>
      </c>
      <c r="J326" s="423">
        <v>0</v>
      </c>
    </row>
    <row r="327" spans="2:10" ht="16.5" customHeight="1" x14ac:dyDescent="0.2">
      <c r="B327" s="253"/>
      <c r="C327" s="254">
        <v>3222</v>
      </c>
      <c r="D327" s="181" t="s">
        <v>114</v>
      </c>
      <c r="E327" s="256"/>
      <c r="F327" s="257"/>
      <c r="G327" s="362"/>
      <c r="H327" s="256">
        <v>0</v>
      </c>
      <c r="I327" s="252">
        <v>0</v>
      </c>
      <c r="J327" s="423">
        <v>0</v>
      </c>
    </row>
    <row r="328" spans="2:10" ht="16.5" customHeight="1" x14ac:dyDescent="0.2">
      <c r="B328" s="229"/>
      <c r="C328" s="251">
        <v>323</v>
      </c>
      <c r="D328" s="231" t="s">
        <v>231</v>
      </c>
      <c r="E328" s="235"/>
      <c r="F328" s="221"/>
      <c r="G328" s="361"/>
      <c r="H328" s="235">
        <f>SUM(H329:H331)</f>
        <v>980</v>
      </c>
      <c r="I328" s="252">
        <v>0</v>
      </c>
      <c r="J328" s="423">
        <v>0</v>
      </c>
    </row>
    <row r="329" spans="2:10" ht="16.5" customHeight="1" x14ac:dyDescent="0.2">
      <c r="B329" s="253"/>
      <c r="C329" s="254">
        <v>3231</v>
      </c>
      <c r="D329" s="181" t="s">
        <v>120</v>
      </c>
      <c r="E329" s="256"/>
      <c r="F329" s="257"/>
      <c r="G329" s="362"/>
      <c r="H329" s="256">
        <v>900</v>
      </c>
      <c r="I329" s="252">
        <v>0</v>
      </c>
      <c r="J329" s="423">
        <v>0</v>
      </c>
    </row>
    <row r="330" spans="2:10" ht="16.5" customHeight="1" x14ac:dyDescent="0.2">
      <c r="B330" s="253"/>
      <c r="C330" s="254">
        <v>3233</v>
      </c>
      <c r="D330" s="181" t="s">
        <v>122</v>
      </c>
      <c r="E330" s="256"/>
      <c r="F330" s="257"/>
      <c r="G330" s="362"/>
      <c r="H330" s="256">
        <v>0</v>
      </c>
      <c r="I330" s="252">
        <v>0</v>
      </c>
      <c r="J330" s="423">
        <v>0</v>
      </c>
    </row>
    <row r="331" spans="2:10" ht="16.5" customHeight="1" x14ac:dyDescent="0.2">
      <c r="B331" s="253"/>
      <c r="C331" s="254">
        <v>3239</v>
      </c>
      <c r="D331" s="181" t="s">
        <v>128</v>
      </c>
      <c r="E331" s="256"/>
      <c r="F331" s="257"/>
      <c r="G331" s="362"/>
      <c r="H331" s="256">
        <v>80</v>
      </c>
      <c r="I331" s="252">
        <v>0</v>
      </c>
      <c r="J331" s="423">
        <v>0</v>
      </c>
    </row>
    <row r="332" spans="2:10" ht="16.5" customHeight="1" x14ac:dyDescent="0.2">
      <c r="B332" s="229"/>
      <c r="C332" s="251">
        <v>324</v>
      </c>
      <c r="D332" s="231" t="s">
        <v>248</v>
      </c>
      <c r="E332" s="235"/>
      <c r="F332" s="221"/>
      <c r="G332" s="361"/>
      <c r="H332" s="235">
        <v>0</v>
      </c>
      <c r="I332" s="252">
        <v>0</v>
      </c>
      <c r="J332" s="423">
        <v>0</v>
      </c>
    </row>
    <row r="333" spans="2:10" ht="16.5" customHeight="1" x14ac:dyDescent="0.2">
      <c r="B333" s="229"/>
      <c r="C333" s="251">
        <v>329</v>
      </c>
      <c r="D333" s="231" t="s">
        <v>232</v>
      </c>
      <c r="E333" s="235"/>
      <c r="F333" s="221"/>
      <c r="G333" s="361"/>
      <c r="H333" s="235">
        <f>SUM(H334)</f>
        <v>0</v>
      </c>
      <c r="I333" s="252">
        <v>0</v>
      </c>
      <c r="J333" s="423">
        <v>0</v>
      </c>
    </row>
    <row r="334" spans="2:10" ht="16.5" customHeight="1" x14ac:dyDescent="0.2">
      <c r="B334" s="253"/>
      <c r="C334" s="254">
        <v>3299</v>
      </c>
      <c r="D334" s="181" t="s">
        <v>132</v>
      </c>
      <c r="E334" s="256"/>
      <c r="F334" s="257"/>
      <c r="G334" s="362"/>
      <c r="H334" s="256">
        <v>0</v>
      </c>
      <c r="I334" s="252">
        <v>0</v>
      </c>
      <c r="J334" s="423">
        <v>0</v>
      </c>
    </row>
    <row r="335" spans="2:10" x14ac:dyDescent="0.2">
      <c r="B335" s="246" t="s">
        <v>226</v>
      </c>
      <c r="C335" s="247">
        <v>55042</v>
      </c>
      <c r="D335" s="248" t="s">
        <v>263</v>
      </c>
      <c r="E335" s="249">
        <f t="shared" ref="E335" si="60">SUM(E337)</f>
        <v>0</v>
      </c>
      <c r="F335" s="221"/>
      <c r="G335" s="358">
        <f>SUM(G337)</f>
        <v>0</v>
      </c>
      <c r="H335" s="249">
        <f t="shared" ref="H335" si="61">SUM(H337)</f>
        <v>0</v>
      </c>
      <c r="I335" s="250"/>
      <c r="J335" s="423">
        <v>0</v>
      </c>
    </row>
    <row r="336" spans="2:10" ht="16.5" customHeight="1" x14ac:dyDescent="0.2">
      <c r="B336" s="229">
        <v>3</v>
      </c>
      <c r="C336" s="251"/>
      <c r="D336" s="231"/>
      <c r="E336" s="235"/>
      <c r="F336" s="221"/>
      <c r="G336" s="361"/>
      <c r="H336" s="235"/>
      <c r="I336" s="252">
        <v>0</v>
      </c>
      <c r="J336" s="423">
        <v>0</v>
      </c>
    </row>
    <row r="337" spans="2:10" ht="16.5" customHeight="1" x14ac:dyDescent="0.2">
      <c r="B337" s="229"/>
      <c r="C337" s="251">
        <v>32</v>
      </c>
      <c r="D337" s="231" t="s">
        <v>228</v>
      </c>
      <c r="E337" s="235">
        <f>SUM(E338:E339)</f>
        <v>0</v>
      </c>
      <c r="F337" s="221"/>
      <c r="G337" s="361">
        <v>0</v>
      </c>
      <c r="H337" s="235">
        <f>SUM(H338:H339)</f>
        <v>0</v>
      </c>
      <c r="I337" s="252">
        <v>0</v>
      </c>
      <c r="J337" s="423">
        <v>0</v>
      </c>
    </row>
    <row r="338" spans="2:10" ht="16.5" customHeight="1" x14ac:dyDescent="0.2">
      <c r="B338" s="298"/>
      <c r="C338" s="299">
        <v>321</v>
      </c>
      <c r="D338" s="231" t="s">
        <v>229</v>
      </c>
      <c r="E338" s="300"/>
      <c r="F338" s="301"/>
      <c r="G338" s="394"/>
      <c r="H338" s="300">
        <v>0</v>
      </c>
      <c r="I338" s="252">
        <v>0</v>
      </c>
      <c r="J338" s="423">
        <v>0</v>
      </c>
    </row>
    <row r="339" spans="2:10" ht="16.5" customHeight="1" x14ac:dyDescent="0.2">
      <c r="B339" s="298"/>
      <c r="C339" s="299">
        <v>323</v>
      </c>
      <c r="D339" s="231" t="s">
        <v>231</v>
      </c>
      <c r="E339" s="300"/>
      <c r="F339" s="301"/>
      <c r="G339" s="394"/>
      <c r="H339" s="300">
        <v>0</v>
      </c>
      <c r="I339" s="252">
        <v>0</v>
      </c>
      <c r="J339" s="423">
        <v>0</v>
      </c>
    </row>
    <row r="340" spans="2:10" ht="23.25" customHeight="1" x14ac:dyDescent="0.2">
      <c r="B340" s="241" t="s">
        <v>225</v>
      </c>
      <c r="C340" s="242" t="s">
        <v>356</v>
      </c>
      <c r="D340" s="243" t="s">
        <v>357</v>
      </c>
      <c r="E340" s="244">
        <f>SUM(E341+E352)</f>
        <v>0</v>
      </c>
      <c r="F340" s="221"/>
      <c r="G340" s="355">
        <f>SUM(G341+G352)</f>
        <v>215</v>
      </c>
      <c r="H340" s="244">
        <f>SUM(H341+H352)</f>
        <v>0</v>
      </c>
      <c r="I340" s="258">
        <v>0</v>
      </c>
      <c r="J340" s="423">
        <f t="shared" ref="J340:J341" si="62">SUM(H340/G340)*100</f>
        <v>0</v>
      </c>
    </row>
    <row r="341" spans="2:10" x14ac:dyDescent="0.2">
      <c r="B341" s="246" t="s">
        <v>226</v>
      </c>
      <c r="C341" s="247">
        <v>53082</v>
      </c>
      <c r="D341" s="248" t="s">
        <v>358</v>
      </c>
      <c r="E341" s="249">
        <f t="shared" ref="E341" si="63">SUM(E343)</f>
        <v>0</v>
      </c>
      <c r="F341" s="221"/>
      <c r="G341" s="358">
        <f>SUM(G343)</f>
        <v>215</v>
      </c>
      <c r="H341" s="249">
        <f t="shared" ref="H341" si="64">SUM(H343)</f>
        <v>0</v>
      </c>
      <c r="I341" s="250">
        <v>0</v>
      </c>
      <c r="J341" s="423">
        <f t="shared" si="62"/>
        <v>0</v>
      </c>
    </row>
    <row r="342" spans="2:10" ht="16.5" customHeight="1" x14ac:dyDescent="0.2">
      <c r="B342" s="229">
        <v>3</v>
      </c>
      <c r="C342" s="251"/>
      <c r="D342" s="231"/>
      <c r="E342" s="235"/>
      <c r="F342" s="221"/>
      <c r="G342" s="361"/>
      <c r="H342" s="235">
        <f>SUM(H343)</f>
        <v>0</v>
      </c>
      <c r="I342" s="252">
        <v>0</v>
      </c>
      <c r="J342" s="423">
        <v>0</v>
      </c>
    </row>
    <row r="343" spans="2:10" ht="16.5" customHeight="1" x14ac:dyDescent="0.2">
      <c r="B343" s="229"/>
      <c r="C343" s="251">
        <v>31</v>
      </c>
      <c r="D343" s="231" t="s">
        <v>228</v>
      </c>
      <c r="E343" s="235">
        <v>0</v>
      </c>
      <c r="F343" s="221"/>
      <c r="G343" s="361">
        <v>215</v>
      </c>
      <c r="H343" s="235">
        <v>0</v>
      </c>
      <c r="I343" s="252">
        <v>0</v>
      </c>
      <c r="J343" s="423">
        <f t="shared" ref="J343" si="65">SUM(H343/G343)*100</f>
        <v>0</v>
      </c>
    </row>
    <row r="344" spans="2:10" ht="16.5" customHeight="1" x14ac:dyDescent="0.2">
      <c r="B344" s="229"/>
      <c r="C344" s="251">
        <v>311</v>
      </c>
      <c r="D344" s="231" t="s">
        <v>229</v>
      </c>
      <c r="E344" s="235"/>
      <c r="F344" s="221"/>
      <c r="G344" s="361"/>
      <c r="H344" s="235">
        <v>0</v>
      </c>
      <c r="I344" s="252">
        <v>0</v>
      </c>
      <c r="J344" s="423">
        <v>0</v>
      </c>
    </row>
    <row r="345" spans="2:10" ht="16.5" customHeight="1" x14ac:dyDescent="0.2">
      <c r="B345" s="298"/>
      <c r="C345" s="299"/>
      <c r="D345" s="283"/>
      <c r="E345" s="300"/>
      <c r="F345" s="301"/>
      <c r="G345" s="394"/>
      <c r="H345" s="300"/>
      <c r="I345" s="252"/>
      <c r="J345" s="423"/>
    </row>
    <row r="346" spans="2:10" ht="25.5" customHeight="1" x14ac:dyDescent="0.2">
      <c r="B346" s="284">
        <v>2302</v>
      </c>
      <c r="C346" s="285" t="s">
        <v>223</v>
      </c>
      <c r="D346" s="286" t="s">
        <v>253</v>
      </c>
      <c r="E346" s="302">
        <f>SUM(E347+E353+E359+E370)</f>
        <v>3578.79</v>
      </c>
      <c r="F346" s="301"/>
      <c r="G346" s="357">
        <f>SUM(G347+G353+G359+G370)</f>
        <v>3578.79</v>
      </c>
      <c r="H346" s="302">
        <f>SUM(H347+H353+H359+H370)</f>
        <v>1505.02</v>
      </c>
      <c r="I346" s="427">
        <f t="shared" ref="I346:I392" si="66">SUM(H346/E346)*100</f>
        <v>42.053878545541927</v>
      </c>
      <c r="J346" s="423">
        <f t="shared" si="57"/>
        <v>42.053878545541927</v>
      </c>
    </row>
    <row r="347" spans="2:10" ht="22.5" customHeight="1" x14ac:dyDescent="0.2">
      <c r="B347" s="241" t="s">
        <v>225</v>
      </c>
      <c r="C347" s="242" t="s">
        <v>285</v>
      </c>
      <c r="D347" s="243" t="s">
        <v>286</v>
      </c>
      <c r="E347" s="244">
        <f t="shared" ref="E347:H347" si="67">E348</f>
        <v>0</v>
      </c>
      <c r="F347" s="221"/>
      <c r="G347" s="355">
        <f>SUM(G348)</f>
        <v>0</v>
      </c>
      <c r="H347" s="244">
        <f t="shared" si="67"/>
        <v>0</v>
      </c>
      <c r="I347" s="258">
        <v>0</v>
      </c>
      <c r="J347" s="423">
        <v>0</v>
      </c>
    </row>
    <row r="348" spans="2:10" x14ac:dyDescent="0.2">
      <c r="B348" s="246" t="s">
        <v>226</v>
      </c>
      <c r="C348" s="247">
        <v>53082</v>
      </c>
      <c r="D348" s="248" t="s">
        <v>287</v>
      </c>
      <c r="E348" s="249">
        <f t="shared" ref="E348" si="68">SUM(E350)</f>
        <v>0</v>
      </c>
      <c r="F348" s="221"/>
      <c r="G348" s="358">
        <f>SUM(G350)</f>
        <v>0</v>
      </c>
      <c r="H348" s="249">
        <f t="shared" ref="H348" si="69">SUM(H350)</f>
        <v>0</v>
      </c>
      <c r="I348" s="250">
        <v>0</v>
      </c>
      <c r="J348" s="423">
        <v>0</v>
      </c>
    </row>
    <row r="349" spans="2:10" ht="16.5" customHeight="1" x14ac:dyDescent="0.2">
      <c r="B349" s="291">
        <v>4</v>
      </c>
      <c r="C349" s="287"/>
      <c r="D349" s="271"/>
      <c r="E349" s="267"/>
      <c r="F349" s="221"/>
      <c r="G349" s="361"/>
      <c r="H349" s="267"/>
      <c r="I349" s="252"/>
      <c r="J349" s="423">
        <v>0</v>
      </c>
    </row>
    <row r="350" spans="2:10" ht="16.5" customHeight="1" x14ac:dyDescent="0.2">
      <c r="B350" s="264"/>
      <c r="C350" s="265">
        <v>42</v>
      </c>
      <c r="D350" s="266" t="s">
        <v>242</v>
      </c>
      <c r="E350" s="267">
        <v>0</v>
      </c>
      <c r="F350" s="221"/>
      <c r="G350" s="361">
        <v>0</v>
      </c>
      <c r="H350" s="267">
        <f>SUM(H351)</f>
        <v>0</v>
      </c>
      <c r="I350" s="252">
        <v>0</v>
      </c>
      <c r="J350" s="423">
        <v>0</v>
      </c>
    </row>
    <row r="351" spans="2:10" ht="16.5" customHeight="1" x14ac:dyDescent="0.2">
      <c r="B351" s="304"/>
      <c r="C351" s="305">
        <v>424</v>
      </c>
      <c r="D351" s="266" t="s">
        <v>242</v>
      </c>
      <c r="E351" s="306"/>
      <c r="F351" s="301"/>
      <c r="G351" s="394"/>
      <c r="H351" s="306">
        <v>0</v>
      </c>
      <c r="I351" s="252">
        <v>0</v>
      </c>
      <c r="J351" s="423">
        <v>0</v>
      </c>
    </row>
    <row r="352" spans="2:10" ht="16.5" customHeight="1" x14ac:dyDescent="0.2">
      <c r="B352" s="304"/>
      <c r="C352" s="307">
        <v>4241</v>
      </c>
      <c r="D352" s="396" t="s">
        <v>148</v>
      </c>
      <c r="E352" s="308"/>
      <c r="F352" s="309"/>
      <c r="G352" s="395"/>
      <c r="H352" s="308"/>
      <c r="I352" s="397">
        <v>0</v>
      </c>
      <c r="J352" s="423">
        <v>0</v>
      </c>
    </row>
    <row r="353" spans="2:10" ht="21.75" customHeight="1" x14ac:dyDescent="0.2">
      <c r="B353" s="241" t="s">
        <v>225</v>
      </c>
      <c r="C353" s="242" t="s">
        <v>288</v>
      </c>
      <c r="D353" s="243" t="s">
        <v>289</v>
      </c>
      <c r="E353" s="244">
        <f t="shared" ref="E353:H353" si="70">E354</f>
        <v>200.69</v>
      </c>
      <c r="F353" s="221"/>
      <c r="G353" s="355">
        <f>SUM(G354)</f>
        <v>200.69</v>
      </c>
      <c r="H353" s="244">
        <f t="shared" si="70"/>
        <v>0</v>
      </c>
      <c r="I353" s="258">
        <f t="shared" si="66"/>
        <v>0</v>
      </c>
      <c r="J353" s="423">
        <f t="shared" si="57"/>
        <v>0</v>
      </c>
    </row>
    <row r="354" spans="2:10" x14ac:dyDescent="0.2">
      <c r="B354" s="246" t="s">
        <v>226</v>
      </c>
      <c r="C354" s="247">
        <v>53102</v>
      </c>
      <c r="D354" s="248" t="s">
        <v>290</v>
      </c>
      <c r="E354" s="249">
        <f t="shared" ref="E354" si="71">SUM(E356)</f>
        <v>200.69</v>
      </c>
      <c r="F354" s="221"/>
      <c r="G354" s="358">
        <f>SUM(G356)</f>
        <v>200.69</v>
      </c>
      <c r="H354" s="249">
        <f t="shared" ref="H354" si="72">SUM(H356)</f>
        <v>0</v>
      </c>
      <c r="I354" s="250">
        <f t="shared" si="66"/>
        <v>0</v>
      </c>
      <c r="J354" s="423">
        <f t="shared" si="57"/>
        <v>0</v>
      </c>
    </row>
    <row r="355" spans="2:10" ht="16.5" customHeight="1" x14ac:dyDescent="0.2">
      <c r="B355" s="291">
        <v>3</v>
      </c>
      <c r="C355" s="287"/>
      <c r="D355" s="271"/>
      <c r="E355" s="267"/>
      <c r="F355" s="221"/>
      <c r="G355" s="361"/>
      <c r="H355" s="267"/>
      <c r="I355" s="252"/>
      <c r="J355" s="423">
        <v>0</v>
      </c>
    </row>
    <row r="356" spans="2:10" ht="16.5" customHeight="1" x14ac:dyDescent="0.2">
      <c r="B356" s="264"/>
      <c r="C356" s="265">
        <v>38</v>
      </c>
      <c r="D356" s="266" t="s">
        <v>291</v>
      </c>
      <c r="E356" s="267">
        <v>200.69</v>
      </c>
      <c r="F356" s="221"/>
      <c r="G356" s="361">
        <v>200.69</v>
      </c>
      <c r="H356" s="267">
        <f>SUM(H357)</f>
        <v>0</v>
      </c>
      <c r="I356" s="252">
        <f t="shared" si="66"/>
        <v>0</v>
      </c>
      <c r="J356" s="423">
        <f t="shared" si="57"/>
        <v>0</v>
      </c>
    </row>
    <row r="357" spans="2:10" ht="16.5" customHeight="1" x14ac:dyDescent="0.2">
      <c r="B357" s="304"/>
      <c r="C357" s="305">
        <v>381</v>
      </c>
      <c r="D357" s="266" t="s">
        <v>291</v>
      </c>
      <c r="E357" s="306"/>
      <c r="F357" s="301"/>
      <c r="G357" s="394"/>
      <c r="H357" s="306">
        <f>SUM(H358)</f>
        <v>0</v>
      </c>
      <c r="I357" s="252">
        <v>0</v>
      </c>
      <c r="J357" s="423">
        <v>0</v>
      </c>
    </row>
    <row r="358" spans="2:10" ht="16.5" customHeight="1" x14ac:dyDescent="0.2">
      <c r="B358" s="304"/>
      <c r="C358" s="307">
        <v>3812</v>
      </c>
      <c r="D358" s="181" t="s">
        <v>200</v>
      </c>
      <c r="E358" s="308"/>
      <c r="F358" s="309"/>
      <c r="G358" s="395"/>
      <c r="H358" s="308">
        <v>0</v>
      </c>
      <c r="I358" s="252">
        <v>0</v>
      </c>
      <c r="J358" s="423">
        <v>0</v>
      </c>
    </row>
    <row r="359" spans="2:10" ht="21.75" customHeight="1" x14ac:dyDescent="0.2">
      <c r="B359" s="241" t="s">
        <v>225</v>
      </c>
      <c r="C359" s="242" t="s">
        <v>343</v>
      </c>
      <c r="D359" s="243" t="s">
        <v>344</v>
      </c>
      <c r="E359" s="244">
        <f t="shared" ref="E359:H359" si="73">E360</f>
        <v>1940</v>
      </c>
      <c r="F359" s="221"/>
      <c r="G359" s="355">
        <f>SUM(G360)</f>
        <v>1940</v>
      </c>
      <c r="H359" s="244">
        <f t="shared" si="73"/>
        <v>1191.9100000000001</v>
      </c>
      <c r="I359" s="258">
        <f t="shared" ref="I359:I360" si="74">SUM(H359/E359)*100</f>
        <v>61.438659793814431</v>
      </c>
      <c r="J359" s="423">
        <f t="shared" ref="J359:J360" si="75">SUM(H359/G359)*100</f>
        <v>61.438659793814431</v>
      </c>
    </row>
    <row r="360" spans="2:10" x14ac:dyDescent="0.2">
      <c r="B360" s="246" t="s">
        <v>226</v>
      </c>
      <c r="C360" s="247">
        <v>11001</v>
      </c>
      <c r="D360" s="248" t="s">
        <v>256</v>
      </c>
      <c r="E360" s="249">
        <f t="shared" ref="E360" si="76">SUM(E362)</f>
        <v>1940</v>
      </c>
      <c r="F360" s="221"/>
      <c r="G360" s="358">
        <f>SUM(G362)</f>
        <v>1940</v>
      </c>
      <c r="H360" s="249">
        <f t="shared" ref="H360" si="77">SUM(H362)</f>
        <v>1191.9100000000001</v>
      </c>
      <c r="I360" s="250">
        <f t="shared" si="74"/>
        <v>61.438659793814431</v>
      </c>
      <c r="J360" s="423">
        <f t="shared" si="75"/>
        <v>61.438659793814431</v>
      </c>
    </row>
    <row r="361" spans="2:10" ht="16.5" customHeight="1" x14ac:dyDescent="0.2">
      <c r="B361" s="291">
        <v>3</v>
      </c>
      <c r="C361" s="287"/>
      <c r="D361" s="271"/>
      <c r="E361" s="267"/>
      <c r="F361" s="221"/>
      <c r="G361" s="361"/>
      <c r="H361" s="267"/>
      <c r="I361" s="252"/>
      <c r="J361" s="423">
        <v>0</v>
      </c>
    </row>
    <row r="362" spans="2:10" ht="16.5" customHeight="1" x14ac:dyDescent="0.2">
      <c r="B362" s="264"/>
      <c r="C362" s="265">
        <v>32</v>
      </c>
      <c r="D362" s="266" t="s">
        <v>228</v>
      </c>
      <c r="E362" s="267">
        <v>1940</v>
      </c>
      <c r="F362" s="221"/>
      <c r="G362" s="361">
        <v>1940</v>
      </c>
      <c r="H362" s="267">
        <f>SUM(H363+H365+H368)</f>
        <v>1191.9100000000001</v>
      </c>
      <c r="I362" s="252">
        <f t="shared" ref="I362" si="78">SUM(H362/E362)*100</f>
        <v>61.438659793814431</v>
      </c>
      <c r="J362" s="423">
        <f t="shared" ref="J362" si="79">SUM(H362/G362)*100</f>
        <v>61.438659793814431</v>
      </c>
    </row>
    <row r="363" spans="2:10" ht="16.5" customHeight="1" x14ac:dyDescent="0.2">
      <c r="B363" s="304"/>
      <c r="C363" s="305">
        <v>321</v>
      </c>
      <c r="D363" s="266" t="s">
        <v>291</v>
      </c>
      <c r="E363" s="306"/>
      <c r="F363" s="301"/>
      <c r="G363" s="394"/>
      <c r="H363" s="306">
        <f>SUM(H364)</f>
        <v>135.21</v>
      </c>
      <c r="I363" s="252">
        <v>0</v>
      </c>
      <c r="J363" s="423">
        <v>0</v>
      </c>
    </row>
    <row r="364" spans="2:10" ht="16.5" customHeight="1" x14ac:dyDescent="0.2">
      <c r="B364" s="304"/>
      <c r="C364" s="307">
        <v>3211</v>
      </c>
      <c r="D364" s="181" t="s">
        <v>28</v>
      </c>
      <c r="E364" s="308"/>
      <c r="F364" s="309"/>
      <c r="G364" s="395"/>
      <c r="H364" s="308">
        <v>135.21</v>
      </c>
      <c r="I364" s="252">
        <v>0</v>
      </c>
      <c r="J364" s="423">
        <v>0</v>
      </c>
    </row>
    <row r="365" spans="2:10" ht="16.5" customHeight="1" x14ac:dyDescent="0.2">
      <c r="B365" s="304"/>
      <c r="C365" s="305">
        <v>323</v>
      </c>
      <c r="D365" s="266" t="s">
        <v>231</v>
      </c>
      <c r="E365" s="308"/>
      <c r="F365" s="309"/>
      <c r="G365" s="395"/>
      <c r="H365" s="308">
        <f>SUM(H366:H367)</f>
        <v>759.7</v>
      </c>
      <c r="I365" s="252">
        <v>0</v>
      </c>
      <c r="J365" s="423">
        <v>0</v>
      </c>
    </row>
    <row r="366" spans="2:10" ht="16.5" customHeight="1" x14ac:dyDescent="0.2">
      <c r="B366" s="304"/>
      <c r="C366" s="307">
        <v>3231</v>
      </c>
      <c r="D366" s="181"/>
      <c r="E366" s="308"/>
      <c r="F366" s="309"/>
      <c r="G366" s="395"/>
      <c r="H366" s="308">
        <v>550</v>
      </c>
      <c r="I366" s="252">
        <v>0</v>
      </c>
      <c r="J366" s="423">
        <v>0</v>
      </c>
    </row>
    <row r="367" spans="2:10" ht="16.5" customHeight="1" x14ac:dyDescent="0.2">
      <c r="B367" s="304"/>
      <c r="C367" s="307">
        <v>3239</v>
      </c>
      <c r="D367" s="181"/>
      <c r="E367" s="308"/>
      <c r="F367" s="309"/>
      <c r="G367" s="395"/>
      <c r="H367" s="308">
        <v>209.7</v>
      </c>
      <c r="I367" s="252">
        <v>0</v>
      </c>
      <c r="J367" s="423">
        <v>0</v>
      </c>
    </row>
    <row r="368" spans="2:10" s="272" customFormat="1" ht="16.5" customHeight="1" x14ac:dyDescent="0.2">
      <c r="B368" s="402"/>
      <c r="C368" s="251">
        <v>329</v>
      </c>
      <c r="D368" s="231" t="s">
        <v>232</v>
      </c>
      <c r="E368" s="306"/>
      <c r="F368" s="301"/>
      <c r="G368" s="394"/>
      <c r="H368" s="306">
        <f>SUM(H369)</f>
        <v>297</v>
      </c>
      <c r="I368" s="252">
        <v>0</v>
      </c>
      <c r="J368" s="423">
        <v>0</v>
      </c>
    </row>
    <row r="369" spans="2:10" ht="16.5" customHeight="1" x14ac:dyDescent="0.2">
      <c r="B369" s="304"/>
      <c r="C369" s="307">
        <v>3293</v>
      </c>
      <c r="D369" s="181" t="s">
        <v>190</v>
      </c>
      <c r="E369" s="308"/>
      <c r="F369" s="309"/>
      <c r="G369" s="395"/>
      <c r="H369" s="308">
        <v>297</v>
      </c>
      <c r="I369" s="252">
        <v>0</v>
      </c>
      <c r="J369" s="423">
        <v>0</v>
      </c>
    </row>
    <row r="370" spans="2:10" ht="21.75" customHeight="1" x14ac:dyDescent="0.2">
      <c r="B370" s="241" t="s">
        <v>225</v>
      </c>
      <c r="C370" s="242" t="s">
        <v>345</v>
      </c>
      <c r="D370" s="243" t="s">
        <v>346</v>
      </c>
      <c r="E370" s="244">
        <f t="shared" ref="E370:H370" si="80">E371</f>
        <v>1438.1</v>
      </c>
      <c r="F370" s="221"/>
      <c r="G370" s="355">
        <f>SUM(G371)</f>
        <v>1438.1</v>
      </c>
      <c r="H370" s="244">
        <f t="shared" si="80"/>
        <v>313.11</v>
      </c>
      <c r="I370" s="258">
        <f t="shared" ref="I370:I371" si="81">SUM(H370/E370)*100</f>
        <v>21.772477574577572</v>
      </c>
      <c r="J370" s="423">
        <f t="shared" ref="J370:J371" si="82">SUM(H370/G370)*100</f>
        <v>21.772477574577572</v>
      </c>
    </row>
    <row r="371" spans="2:10" x14ac:dyDescent="0.2">
      <c r="B371" s="246" t="s">
        <v>226</v>
      </c>
      <c r="C371" s="247">
        <v>11001</v>
      </c>
      <c r="D371" s="248" t="s">
        <v>256</v>
      </c>
      <c r="E371" s="249">
        <f t="shared" ref="E371" si="83">SUM(E373)</f>
        <v>1438.1</v>
      </c>
      <c r="F371" s="221"/>
      <c r="G371" s="358">
        <f>SUM(G373)</f>
        <v>1438.1</v>
      </c>
      <c r="H371" s="249">
        <f t="shared" ref="H371" si="84">SUM(H373)</f>
        <v>313.11</v>
      </c>
      <c r="I371" s="250">
        <f t="shared" si="81"/>
        <v>21.772477574577572</v>
      </c>
      <c r="J371" s="423">
        <f t="shared" si="82"/>
        <v>21.772477574577572</v>
      </c>
    </row>
    <row r="372" spans="2:10" ht="16.5" customHeight="1" x14ac:dyDescent="0.2">
      <c r="B372" s="291">
        <v>3</v>
      </c>
      <c r="C372" s="287"/>
      <c r="D372" s="271"/>
      <c r="E372" s="267"/>
      <c r="F372" s="221"/>
      <c r="G372" s="361"/>
      <c r="H372" s="267"/>
      <c r="I372" s="252"/>
      <c r="J372" s="423">
        <v>0</v>
      </c>
    </row>
    <row r="373" spans="2:10" ht="16.5" customHeight="1" x14ac:dyDescent="0.2">
      <c r="B373" s="264"/>
      <c r="C373" s="265">
        <v>32</v>
      </c>
      <c r="D373" s="266" t="s">
        <v>228</v>
      </c>
      <c r="E373" s="267">
        <v>1438.1</v>
      </c>
      <c r="F373" s="221"/>
      <c r="G373" s="361">
        <v>1438.1</v>
      </c>
      <c r="H373" s="267">
        <f>SUM(H374)</f>
        <v>313.11</v>
      </c>
      <c r="I373" s="252">
        <f t="shared" ref="I373" si="85">SUM(H373/E373)*100</f>
        <v>21.772477574577572</v>
      </c>
      <c r="J373" s="423">
        <f t="shared" ref="J373" si="86">SUM(H373/G373)*100</f>
        <v>21.772477574577572</v>
      </c>
    </row>
    <row r="374" spans="2:10" ht="16.5" customHeight="1" x14ac:dyDescent="0.2">
      <c r="B374" s="304"/>
      <c r="C374" s="305">
        <v>323</v>
      </c>
      <c r="D374" s="266" t="s">
        <v>231</v>
      </c>
      <c r="E374" s="306"/>
      <c r="F374" s="301"/>
      <c r="G374" s="394"/>
      <c r="H374" s="306">
        <f>SUM(H375)</f>
        <v>313.11</v>
      </c>
      <c r="I374" s="252">
        <v>0</v>
      </c>
      <c r="J374" s="423">
        <v>0</v>
      </c>
    </row>
    <row r="375" spans="2:10" ht="16.5" customHeight="1" x14ac:dyDescent="0.2">
      <c r="B375" s="304"/>
      <c r="C375" s="307">
        <v>3236</v>
      </c>
      <c r="D375" s="181"/>
      <c r="E375" s="308"/>
      <c r="F375" s="309"/>
      <c r="G375" s="395"/>
      <c r="H375" s="308">
        <v>313.11</v>
      </c>
      <c r="I375" s="252">
        <v>0</v>
      </c>
      <c r="J375" s="423">
        <v>0</v>
      </c>
    </row>
    <row r="376" spans="2:10" ht="22.5" customHeight="1" x14ac:dyDescent="0.2">
      <c r="B376" s="284">
        <v>2402</v>
      </c>
      <c r="C376" s="285" t="s">
        <v>223</v>
      </c>
      <c r="D376" s="286" t="s">
        <v>292</v>
      </c>
      <c r="E376" s="302">
        <f t="shared" ref="E376:H376" si="87">SUM(E377)</f>
        <v>0</v>
      </c>
      <c r="F376" s="301"/>
      <c r="G376" s="357">
        <f>SUM(G377)</f>
        <v>1475</v>
      </c>
      <c r="H376" s="302">
        <f t="shared" si="87"/>
        <v>1475</v>
      </c>
      <c r="I376" s="303">
        <v>0</v>
      </c>
      <c r="J376" s="423">
        <f t="shared" si="57"/>
        <v>100</v>
      </c>
    </row>
    <row r="377" spans="2:10" ht="21.75" customHeight="1" x14ac:dyDescent="0.2">
      <c r="B377" s="241" t="s">
        <v>225</v>
      </c>
      <c r="C377" s="242" t="s">
        <v>293</v>
      </c>
      <c r="D377" s="243" t="s">
        <v>294</v>
      </c>
      <c r="E377" s="244">
        <f t="shared" ref="E377:H377" si="88">E378</f>
        <v>0</v>
      </c>
      <c r="F377" s="221"/>
      <c r="G377" s="355">
        <f>SUM(G378)</f>
        <v>1475</v>
      </c>
      <c r="H377" s="244">
        <f t="shared" si="88"/>
        <v>1475</v>
      </c>
      <c r="I377" s="258">
        <v>0</v>
      </c>
      <c r="J377" s="423">
        <f t="shared" si="57"/>
        <v>100</v>
      </c>
    </row>
    <row r="378" spans="2:10" ht="16.5" customHeight="1" x14ac:dyDescent="0.2">
      <c r="B378" s="246" t="s">
        <v>226</v>
      </c>
      <c r="C378" s="247">
        <v>48007</v>
      </c>
      <c r="D378" s="248" t="s">
        <v>295</v>
      </c>
      <c r="E378" s="249">
        <f t="shared" ref="E378" si="89">SUM(E380)</f>
        <v>0</v>
      </c>
      <c r="F378" s="221"/>
      <c r="G378" s="358">
        <f>SUM(G380)</f>
        <v>1475</v>
      </c>
      <c r="H378" s="249">
        <f t="shared" ref="H378" si="90">SUM(H380)</f>
        <v>1475</v>
      </c>
      <c r="I378" s="250">
        <v>0</v>
      </c>
      <c r="J378" s="423">
        <f t="shared" si="57"/>
        <v>100</v>
      </c>
    </row>
    <row r="379" spans="2:10" ht="16.5" customHeight="1" x14ac:dyDescent="0.2">
      <c r="B379" s="310">
        <v>3</v>
      </c>
      <c r="C379" s="287"/>
      <c r="D379" s="271"/>
      <c r="E379" s="311"/>
      <c r="F379" s="301"/>
      <c r="G379" s="394"/>
      <c r="H379" s="311">
        <f>SUM(H380)</f>
        <v>1475</v>
      </c>
      <c r="I379" s="252"/>
      <c r="J379" s="423">
        <v>0</v>
      </c>
    </row>
    <row r="380" spans="2:10" ht="16.5" customHeight="1" x14ac:dyDescent="0.2">
      <c r="B380" s="304"/>
      <c r="C380" s="305">
        <v>32</v>
      </c>
      <c r="D380" s="271" t="s">
        <v>312</v>
      </c>
      <c r="E380" s="267">
        <v>0</v>
      </c>
      <c r="F380" s="221"/>
      <c r="G380" s="361">
        <v>1475</v>
      </c>
      <c r="H380" s="267">
        <f>SUM(H381)</f>
        <v>1475</v>
      </c>
      <c r="I380" s="252">
        <v>0</v>
      </c>
      <c r="J380" s="423">
        <f t="shared" si="57"/>
        <v>100</v>
      </c>
    </row>
    <row r="381" spans="2:10" ht="16.5" customHeight="1" x14ac:dyDescent="0.2">
      <c r="B381" s="304"/>
      <c r="C381" s="305">
        <v>323</v>
      </c>
      <c r="D381" s="271" t="s">
        <v>312</v>
      </c>
      <c r="E381" s="267"/>
      <c r="F381" s="221"/>
      <c r="G381" s="361"/>
      <c r="H381" s="267">
        <f>SUM(H382:H385)</f>
        <v>1475</v>
      </c>
      <c r="I381" s="252">
        <v>0</v>
      </c>
      <c r="J381" s="423">
        <v>0</v>
      </c>
    </row>
    <row r="382" spans="2:10" ht="16.5" customHeight="1" x14ac:dyDescent="0.2">
      <c r="B382" s="304"/>
      <c r="C382" s="307">
        <v>3232</v>
      </c>
      <c r="D382" s="181" t="s">
        <v>121</v>
      </c>
      <c r="E382" s="308"/>
      <c r="F382" s="309"/>
      <c r="G382" s="395"/>
      <c r="H382" s="308">
        <v>1475</v>
      </c>
      <c r="I382" s="252">
        <v>0</v>
      </c>
      <c r="J382" s="423">
        <v>0</v>
      </c>
    </row>
    <row r="383" spans="2:10" ht="16.5" customHeight="1" x14ac:dyDescent="0.2">
      <c r="B383" s="304"/>
      <c r="C383" s="307">
        <v>3234</v>
      </c>
      <c r="D383" s="181" t="s">
        <v>123</v>
      </c>
      <c r="E383" s="308"/>
      <c r="F383" s="309"/>
      <c r="G383" s="395"/>
      <c r="H383" s="308">
        <v>0</v>
      </c>
      <c r="I383" s="252">
        <v>0</v>
      </c>
      <c r="J383" s="423">
        <v>0</v>
      </c>
    </row>
    <row r="384" spans="2:10" ht="16.5" customHeight="1" x14ac:dyDescent="0.2">
      <c r="B384" s="304"/>
      <c r="C384" s="307">
        <v>3237</v>
      </c>
      <c r="D384" s="181" t="s">
        <v>126</v>
      </c>
      <c r="E384" s="308"/>
      <c r="F384" s="309"/>
      <c r="G384" s="395"/>
      <c r="H384" s="308">
        <v>0</v>
      </c>
      <c r="I384" s="252">
        <v>0</v>
      </c>
      <c r="J384" s="423">
        <v>0</v>
      </c>
    </row>
    <row r="385" spans="2:10" ht="16.5" customHeight="1" x14ac:dyDescent="0.2">
      <c r="B385" s="304"/>
      <c r="C385" s="307">
        <v>3239</v>
      </c>
      <c r="D385" s="181" t="s">
        <v>128</v>
      </c>
      <c r="E385" s="308"/>
      <c r="F385" s="309"/>
      <c r="G385" s="395"/>
      <c r="H385" s="308">
        <v>0</v>
      </c>
      <c r="I385" s="252">
        <v>0</v>
      </c>
      <c r="J385" s="423">
        <v>0</v>
      </c>
    </row>
    <row r="386" spans="2:10" ht="24.75" customHeight="1" x14ac:dyDescent="0.2">
      <c r="B386" s="284">
        <v>2404</v>
      </c>
      <c r="C386" s="285" t="s">
        <v>223</v>
      </c>
      <c r="D386" s="286" t="s">
        <v>296</v>
      </c>
      <c r="E386" s="302">
        <f>SUM(E387)</f>
        <v>0</v>
      </c>
      <c r="F386" s="301"/>
      <c r="G386" s="357">
        <f>SUM(G387)</f>
        <v>0</v>
      </c>
      <c r="H386" s="302">
        <f>SUM(H387)</f>
        <v>0</v>
      </c>
      <c r="I386" s="303">
        <v>0</v>
      </c>
      <c r="J386" s="423">
        <v>0</v>
      </c>
    </row>
    <row r="387" spans="2:10" ht="21" customHeight="1" x14ac:dyDescent="0.2">
      <c r="B387" s="241" t="s">
        <v>225</v>
      </c>
      <c r="C387" s="242" t="s">
        <v>297</v>
      </c>
      <c r="D387" s="243" t="s">
        <v>298</v>
      </c>
      <c r="E387" s="244">
        <f t="shared" ref="E387:H387" si="91">E388</f>
        <v>0</v>
      </c>
      <c r="F387" s="221"/>
      <c r="G387" s="355">
        <f>SUM(G388)</f>
        <v>0</v>
      </c>
      <c r="H387" s="244">
        <f t="shared" si="91"/>
        <v>0</v>
      </c>
      <c r="I387" s="258">
        <v>0</v>
      </c>
      <c r="J387" s="423">
        <v>0</v>
      </c>
    </row>
    <row r="388" spans="2:10" x14ac:dyDescent="0.2">
      <c r="B388" s="246" t="s">
        <v>226</v>
      </c>
      <c r="C388" s="247">
        <v>48011</v>
      </c>
      <c r="D388" s="248" t="s">
        <v>299</v>
      </c>
      <c r="E388" s="249">
        <f t="shared" ref="E388" si="92">SUM(E390)</f>
        <v>0</v>
      </c>
      <c r="F388" s="221"/>
      <c r="G388" s="358">
        <f>SUM(G390)</f>
        <v>0</v>
      </c>
      <c r="H388" s="249">
        <f t="shared" ref="H388" si="93">SUM(H390)</f>
        <v>0</v>
      </c>
      <c r="I388" s="250">
        <v>0</v>
      </c>
      <c r="J388" s="423">
        <v>0</v>
      </c>
    </row>
    <row r="389" spans="2:10" ht="19.5" customHeight="1" x14ac:dyDescent="0.2">
      <c r="B389" s="310">
        <v>4</v>
      </c>
      <c r="C389" s="287"/>
      <c r="D389" s="271"/>
      <c r="E389" s="311"/>
      <c r="F389" s="301"/>
      <c r="G389" s="394"/>
      <c r="H389" s="311"/>
      <c r="I389" s="252"/>
      <c r="J389" s="423">
        <v>0</v>
      </c>
    </row>
    <row r="390" spans="2:10" ht="16.5" customHeight="1" x14ac:dyDescent="0.2">
      <c r="B390" s="304"/>
      <c r="C390" s="305">
        <v>45</v>
      </c>
      <c r="D390" s="271" t="s">
        <v>300</v>
      </c>
      <c r="E390" s="267">
        <v>0</v>
      </c>
      <c r="F390" s="221"/>
      <c r="G390" s="361">
        <v>0</v>
      </c>
      <c r="H390" s="267">
        <f>SUM(H391)</f>
        <v>0</v>
      </c>
      <c r="I390" s="252">
        <v>0</v>
      </c>
      <c r="J390" s="423">
        <v>0</v>
      </c>
    </row>
    <row r="391" spans="2:10" ht="16.5" customHeight="1" x14ac:dyDescent="0.2">
      <c r="B391" s="304"/>
      <c r="C391" s="305">
        <v>451</v>
      </c>
      <c r="D391" s="271" t="s">
        <v>300</v>
      </c>
      <c r="E391" s="267"/>
      <c r="F391" s="221"/>
      <c r="G391" s="361"/>
      <c r="H391" s="267">
        <v>0</v>
      </c>
      <c r="I391" s="252">
        <v>0</v>
      </c>
      <c r="J391" s="423">
        <v>0</v>
      </c>
    </row>
    <row r="392" spans="2:10" ht="27" customHeight="1" x14ac:dyDescent="0.2">
      <c r="B392" s="284">
        <v>2406</v>
      </c>
      <c r="C392" s="285" t="s">
        <v>223</v>
      </c>
      <c r="D392" s="286" t="s">
        <v>301</v>
      </c>
      <c r="E392" s="239">
        <f>SUM(E393+E412+E428)</f>
        <v>910</v>
      </c>
      <c r="F392" s="221"/>
      <c r="G392" s="356">
        <f>SUM(G393+G412+G428)</f>
        <v>910</v>
      </c>
      <c r="H392" s="239">
        <f>SUM(H393+H412+H428)</f>
        <v>0</v>
      </c>
      <c r="I392" s="303">
        <f t="shared" si="66"/>
        <v>0</v>
      </c>
      <c r="J392" s="423">
        <f t="shared" si="57"/>
        <v>0</v>
      </c>
    </row>
    <row r="393" spans="2:10" ht="21" customHeight="1" x14ac:dyDescent="0.2">
      <c r="B393" s="241" t="s">
        <v>225</v>
      </c>
      <c r="C393" s="242" t="s">
        <v>302</v>
      </c>
      <c r="D393" s="243" t="s">
        <v>303</v>
      </c>
      <c r="E393" s="244">
        <f t="shared" ref="E393" si="94">SUM(E399+E403+E407)</f>
        <v>0</v>
      </c>
      <c r="F393" s="221"/>
      <c r="G393" s="355">
        <f>SUM(G394)</f>
        <v>0</v>
      </c>
      <c r="H393" s="244">
        <f t="shared" ref="H393" si="95">SUM(H399+H403+H407)</f>
        <v>0</v>
      </c>
      <c r="I393" s="258">
        <v>0</v>
      </c>
      <c r="J393" s="423">
        <v>0</v>
      </c>
    </row>
    <row r="394" spans="2:10" s="228" customFormat="1" ht="17.25" customHeight="1" x14ac:dyDescent="0.2">
      <c r="B394" s="312" t="s">
        <v>226</v>
      </c>
      <c r="C394" s="313">
        <v>48008</v>
      </c>
      <c r="D394" s="314" t="s">
        <v>333</v>
      </c>
      <c r="E394" s="315">
        <f t="shared" ref="E394" si="96">SUM(E396)</f>
        <v>0</v>
      </c>
      <c r="F394" s="316"/>
      <c r="G394" s="359">
        <f>SUM(G396+G400+G404)</f>
        <v>0</v>
      </c>
      <c r="H394" s="315">
        <f t="shared" ref="H394" si="97">SUM(H396)</f>
        <v>0</v>
      </c>
      <c r="I394" s="250"/>
      <c r="J394" s="423">
        <v>0</v>
      </c>
    </row>
    <row r="395" spans="2:10" s="228" customFormat="1" ht="18" customHeight="1" x14ac:dyDescent="0.2">
      <c r="B395" s="229">
        <v>4</v>
      </c>
      <c r="C395" s="251"/>
      <c r="D395" s="231"/>
      <c r="E395" s="235"/>
      <c r="F395" s="361"/>
      <c r="G395" s="361"/>
      <c r="H395" s="235"/>
      <c r="I395" s="289"/>
      <c r="J395" s="423">
        <v>0</v>
      </c>
    </row>
    <row r="396" spans="2:10" s="228" customFormat="1" ht="17.25" customHeight="1" x14ac:dyDescent="0.2">
      <c r="B396" s="229"/>
      <c r="C396" s="251">
        <v>42</v>
      </c>
      <c r="D396" s="266" t="s">
        <v>241</v>
      </c>
      <c r="E396" s="235" t="s">
        <v>332</v>
      </c>
      <c r="F396" s="361"/>
      <c r="G396" s="361">
        <v>0</v>
      </c>
      <c r="H396" s="235"/>
      <c r="I396" s="289">
        <v>0</v>
      </c>
      <c r="J396" s="423">
        <v>0</v>
      </c>
    </row>
    <row r="397" spans="2:10" s="228" customFormat="1" ht="15" customHeight="1" x14ac:dyDescent="0.2">
      <c r="B397" s="229"/>
      <c r="C397" s="251">
        <v>422</v>
      </c>
      <c r="D397" s="266" t="s">
        <v>241</v>
      </c>
      <c r="E397" s="235"/>
      <c r="F397" s="361"/>
      <c r="G397" s="361"/>
      <c r="H397" s="235"/>
      <c r="I397" s="289">
        <v>0</v>
      </c>
      <c r="J397" s="423">
        <v>0</v>
      </c>
    </row>
    <row r="398" spans="2:10" s="228" customFormat="1" ht="16.5" customHeight="1" x14ac:dyDescent="0.2">
      <c r="B398" s="229"/>
      <c r="C398" s="254">
        <v>4221</v>
      </c>
      <c r="D398" s="183" t="s">
        <v>143</v>
      </c>
      <c r="E398" s="235"/>
      <c r="F398" s="361"/>
      <c r="G398" s="361"/>
      <c r="H398" s="235"/>
      <c r="I398" s="289">
        <v>0</v>
      </c>
      <c r="J398" s="423">
        <v>0</v>
      </c>
    </row>
    <row r="399" spans="2:10" x14ac:dyDescent="0.2">
      <c r="B399" s="312" t="s">
        <v>226</v>
      </c>
      <c r="C399" s="313">
        <v>55042</v>
      </c>
      <c r="D399" s="314" t="s">
        <v>263</v>
      </c>
      <c r="E399" s="315">
        <f t="shared" ref="E399" si="98">SUM(E401)</f>
        <v>0</v>
      </c>
      <c r="F399" s="316"/>
      <c r="G399" s="359">
        <f>SUM(G401+G405+G409)</f>
        <v>0</v>
      </c>
      <c r="H399" s="315">
        <f t="shared" ref="H399" si="99">SUM(H401)</f>
        <v>0</v>
      </c>
      <c r="I399" s="250"/>
      <c r="J399" s="423">
        <v>0</v>
      </c>
    </row>
    <row r="400" spans="2:10" ht="16.5" customHeight="1" x14ac:dyDescent="0.2">
      <c r="B400" s="317">
        <v>4</v>
      </c>
      <c r="C400" s="8"/>
      <c r="D400" s="318"/>
      <c r="E400" s="319"/>
      <c r="F400" s="316"/>
      <c r="G400" s="373"/>
      <c r="H400" s="319"/>
      <c r="I400" s="252"/>
      <c r="J400" s="423">
        <v>0</v>
      </c>
    </row>
    <row r="401" spans="2:10" ht="16.5" customHeight="1" x14ac:dyDescent="0.2">
      <c r="B401" s="320"/>
      <c r="C401" s="265">
        <v>42</v>
      </c>
      <c r="D401" s="266" t="s">
        <v>241</v>
      </c>
      <c r="E401" s="267">
        <f>SUM(E402)</f>
        <v>0</v>
      </c>
      <c r="F401" s="221"/>
      <c r="G401" s="361">
        <v>0</v>
      </c>
      <c r="H401" s="267">
        <f>SUM(H402)</f>
        <v>0</v>
      </c>
      <c r="I401" s="252">
        <v>0</v>
      </c>
      <c r="J401" s="423">
        <v>0</v>
      </c>
    </row>
    <row r="402" spans="2:10" ht="16.5" customHeight="1" x14ac:dyDescent="0.2">
      <c r="B402" s="320"/>
      <c r="C402" s="265">
        <v>422</v>
      </c>
      <c r="D402" s="266" t="s">
        <v>241</v>
      </c>
      <c r="E402" s="267"/>
      <c r="F402" s="221"/>
      <c r="G402" s="361"/>
      <c r="H402" s="267">
        <v>0</v>
      </c>
      <c r="I402" s="252">
        <v>0</v>
      </c>
      <c r="J402" s="423">
        <v>0</v>
      </c>
    </row>
    <row r="403" spans="2:10" x14ac:dyDescent="0.2">
      <c r="B403" s="246" t="s">
        <v>226</v>
      </c>
      <c r="C403" s="247">
        <v>55291</v>
      </c>
      <c r="D403" s="248" t="s">
        <v>265</v>
      </c>
      <c r="E403" s="249">
        <f t="shared" ref="E403" si="100">SUM(E405)</f>
        <v>0</v>
      </c>
      <c r="F403" s="221"/>
      <c r="G403" s="358">
        <f>SUM(G405)</f>
        <v>0</v>
      </c>
      <c r="H403" s="249">
        <f t="shared" ref="H403" si="101">SUM(H405)</f>
        <v>0</v>
      </c>
      <c r="I403" s="250"/>
      <c r="J403" s="423">
        <v>0</v>
      </c>
    </row>
    <row r="404" spans="2:10" ht="16.5" customHeight="1" x14ac:dyDescent="0.2">
      <c r="B404" s="229">
        <v>4</v>
      </c>
      <c r="C404" s="251"/>
      <c r="D404" s="231"/>
      <c r="E404" s="235"/>
      <c r="F404" s="221"/>
      <c r="G404" s="361"/>
      <c r="H404" s="235"/>
      <c r="I404" s="252"/>
      <c r="J404" s="423">
        <v>0</v>
      </c>
    </row>
    <row r="405" spans="2:10" ht="16.5" customHeight="1" x14ac:dyDescent="0.2">
      <c r="B405" s="291"/>
      <c r="C405" s="265">
        <v>42</v>
      </c>
      <c r="D405" s="266" t="s">
        <v>241</v>
      </c>
      <c r="E405" s="292">
        <f>SUM(E406)</f>
        <v>0</v>
      </c>
      <c r="F405" s="221"/>
      <c r="G405" s="361">
        <v>0</v>
      </c>
      <c r="H405" s="292">
        <f>SUM(H406)</f>
        <v>0</v>
      </c>
      <c r="I405" s="252">
        <v>0</v>
      </c>
      <c r="J405" s="423">
        <v>0</v>
      </c>
    </row>
    <row r="406" spans="2:10" ht="16.5" customHeight="1" x14ac:dyDescent="0.2">
      <c r="B406" s="291"/>
      <c r="C406" s="265">
        <v>422</v>
      </c>
      <c r="D406" s="266" t="s">
        <v>241</v>
      </c>
      <c r="E406" s="292"/>
      <c r="F406" s="221"/>
      <c r="G406" s="361"/>
      <c r="H406" s="292">
        <v>0</v>
      </c>
      <c r="I406" s="252">
        <v>0</v>
      </c>
      <c r="J406" s="423">
        <v>0</v>
      </c>
    </row>
    <row r="407" spans="2:10" ht="17.25" customHeight="1" x14ac:dyDescent="0.2">
      <c r="B407" s="246" t="s">
        <v>226</v>
      </c>
      <c r="C407" s="247">
        <v>62400</v>
      </c>
      <c r="D407" s="248" t="s">
        <v>268</v>
      </c>
      <c r="E407" s="249">
        <f t="shared" ref="E407" si="102">SUM(E409)</f>
        <v>0</v>
      </c>
      <c r="F407" s="221"/>
      <c r="G407" s="358">
        <f>SUM(G409)</f>
        <v>0</v>
      </c>
      <c r="H407" s="249">
        <f t="shared" ref="H407" si="103">SUM(H409)</f>
        <v>0</v>
      </c>
      <c r="I407" s="250">
        <v>0</v>
      </c>
      <c r="J407" s="423">
        <v>0</v>
      </c>
    </row>
    <row r="408" spans="2:10" ht="16.5" customHeight="1" x14ac:dyDescent="0.2">
      <c r="B408" s="229">
        <v>4</v>
      </c>
      <c r="C408" s="251"/>
      <c r="D408" s="231"/>
      <c r="E408" s="235"/>
      <c r="F408" s="221"/>
      <c r="G408" s="361"/>
      <c r="H408" s="235"/>
      <c r="I408" s="252"/>
      <c r="J408" s="423">
        <v>0</v>
      </c>
    </row>
    <row r="409" spans="2:10" ht="16.5" customHeight="1" x14ac:dyDescent="0.2">
      <c r="B409" s="291"/>
      <c r="C409" s="265">
        <v>42</v>
      </c>
      <c r="D409" s="266" t="s">
        <v>241</v>
      </c>
      <c r="E409" s="292">
        <v>0</v>
      </c>
      <c r="F409" s="221"/>
      <c r="G409" s="361">
        <v>0</v>
      </c>
      <c r="H409" s="292">
        <f>SUM(H410)</f>
        <v>0</v>
      </c>
      <c r="I409" s="252">
        <v>0</v>
      </c>
      <c r="J409" s="423">
        <v>0</v>
      </c>
    </row>
    <row r="410" spans="2:10" ht="16.5" customHeight="1" x14ac:dyDescent="0.2">
      <c r="B410" s="291"/>
      <c r="C410" s="265">
        <v>422</v>
      </c>
      <c r="D410" s="266" t="s">
        <v>241</v>
      </c>
      <c r="E410" s="292"/>
      <c r="F410" s="221"/>
      <c r="G410" s="361"/>
      <c r="H410" s="292">
        <f>SUM(H411)</f>
        <v>0</v>
      </c>
      <c r="I410" s="252">
        <v>0</v>
      </c>
      <c r="J410" s="423">
        <v>0</v>
      </c>
    </row>
    <row r="411" spans="2:10" ht="16.5" customHeight="1" x14ac:dyDescent="0.2">
      <c r="B411" s="320"/>
      <c r="C411" s="268">
        <v>4221</v>
      </c>
      <c r="D411" s="183" t="s">
        <v>143</v>
      </c>
      <c r="E411" s="321"/>
      <c r="F411" s="257"/>
      <c r="G411" s="362"/>
      <c r="H411" s="321">
        <v>0</v>
      </c>
      <c r="I411" s="252">
        <v>0</v>
      </c>
      <c r="J411" s="423">
        <v>0</v>
      </c>
    </row>
    <row r="412" spans="2:10" ht="21.75" customHeight="1" x14ac:dyDescent="0.2">
      <c r="B412" s="241" t="s">
        <v>225</v>
      </c>
      <c r="C412" s="242" t="s">
        <v>304</v>
      </c>
      <c r="D412" s="243" t="s">
        <v>305</v>
      </c>
      <c r="E412" s="244">
        <f>SUM(E413+E418+E423)</f>
        <v>910</v>
      </c>
      <c r="F412" s="221"/>
      <c r="G412" s="355">
        <f>SUM(G413+G418+G423)</f>
        <v>910</v>
      </c>
      <c r="H412" s="244">
        <f t="shared" ref="H412" si="104">SUM(H413)</f>
        <v>0</v>
      </c>
      <c r="I412" s="258">
        <v>0</v>
      </c>
      <c r="J412" s="423">
        <f t="shared" ref="J412:J425" si="105">SUM(H412/G412)*100</f>
        <v>0</v>
      </c>
    </row>
    <row r="413" spans="2:10" x14ac:dyDescent="0.2">
      <c r="B413" s="246" t="s">
        <v>226</v>
      </c>
      <c r="C413" s="247">
        <v>11001</v>
      </c>
      <c r="D413" s="248" t="s">
        <v>334</v>
      </c>
      <c r="E413" s="249">
        <f>SUM(E415)</f>
        <v>240</v>
      </c>
      <c r="F413" s="221"/>
      <c r="G413" s="358">
        <f>SUM(G415)</f>
        <v>240</v>
      </c>
      <c r="H413" s="249">
        <f t="shared" ref="H413" si="106">H425</f>
        <v>0</v>
      </c>
      <c r="I413" s="250">
        <v>0</v>
      </c>
      <c r="J413" s="423">
        <f t="shared" si="105"/>
        <v>0</v>
      </c>
    </row>
    <row r="414" spans="2:10" s="228" customFormat="1" ht="15.75" customHeight="1" x14ac:dyDescent="0.2">
      <c r="B414" s="229">
        <v>4</v>
      </c>
      <c r="C414" s="251"/>
      <c r="D414" s="231"/>
      <c r="E414" s="235"/>
      <c r="F414" s="361"/>
      <c r="G414" s="361"/>
      <c r="H414" s="235"/>
      <c r="I414" s="289"/>
      <c r="J414" s="423">
        <v>0</v>
      </c>
    </row>
    <row r="415" spans="2:10" s="228" customFormat="1" ht="16.5" customHeight="1" x14ac:dyDescent="0.2">
      <c r="B415" s="229"/>
      <c r="C415" s="251">
        <v>42</v>
      </c>
      <c r="D415" s="266" t="s">
        <v>241</v>
      </c>
      <c r="E415" s="235">
        <v>240</v>
      </c>
      <c r="F415" s="361"/>
      <c r="G415" s="361">
        <v>240</v>
      </c>
      <c r="H415" s="235"/>
      <c r="I415" s="289">
        <v>0</v>
      </c>
      <c r="J415" s="423">
        <f t="shared" si="105"/>
        <v>0</v>
      </c>
    </row>
    <row r="416" spans="2:10" s="228" customFormat="1" ht="16.5" customHeight="1" x14ac:dyDescent="0.2">
      <c r="B416" s="229"/>
      <c r="C416" s="251">
        <v>424</v>
      </c>
      <c r="D416" s="271" t="s">
        <v>242</v>
      </c>
      <c r="E416" s="235"/>
      <c r="F416" s="361"/>
      <c r="G416" s="361"/>
      <c r="H416" s="235"/>
      <c r="I416" s="289">
        <v>0</v>
      </c>
      <c r="J416" s="423">
        <v>0</v>
      </c>
    </row>
    <row r="417" spans="2:10" s="228" customFormat="1" ht="16.5" customHeight="1" x14ac:dyDescent="0.2">
      <c r="B417" s="253"/>
      <c r="C417" s="254">
        <v>4241</v>
      </c>
      <c r="D417" s="255" t="s">
        <v>148</v>
      </c>
      <c r="E417" s="256"/>
      <c r="F417" s="362"/>
      <c r="G417" s="362"/>
      <c r="H417" s="256"/>
      <c r="I417" s="363">
        <v>0</v>
      </c>
      <c r="J417" s="423">
        <v>0</v>
      </c>
    </row>
    <row r="418" spans="2:10" s="228" customFormat="1" x14ac:dyDescent="0.2">
      <c r="B418" s="246" t="s">
        <v>226</v>
      </c>
      <c r="C418" s="247">
        <v>53082</v>
      </c>
      <c r="D418" s="248" t="s">
        <v>334</v>
      </c>
      <c r="E418" s="249">
        <f>SUM(E420)</f>
        <v>370</v>
      </c>
      <c r="F418" s="221"/>
      <c r="G418" s="358">
        <f>SUM(G420)</f>
        <v>370</v>
      </c>
      <c r="H418" s="249">
        <f t="shared" ref="H418" si="107">H429</f>
        <v>0</v>
      </c>
      <c r="I418" s="250">
        <f t="shared" ref="I418" si="108">SUM(H418/E418)*100</f>
        <v>0</v>
      </c>
      <c r="J418" s="423">
        <f t="shared" si="105"/>
        <v>0</v>
      </c>
    </row>
    <row r="419" spans="2:10" s="228" customFormat="1" x14ac:dyDescent="0.2">
      <c r="B419" s="229">
        <v>4</v>
      </c>
      <c r="C419" s="251"/>
      <c r="D419" s="231"/>
      <c r="E419" s="235"/>
      <c r="F419" s="361"/>
      <c r="G419" s="361"/>
      <c r="H419" s="235"/>
      <c r="I419" s="289">
        <v>0</v>
      </c>
      <c r="J419" s="423">
        <v>0</v>
      </c>
    </row>
    <row r="420" spans="2:10" s="228" customFormat="1" x14ac:dyDescent="0.2">
      <c r="B420" s="229"/>
      <c r="C420" s="251">
        <v>42</v>
      </c>
      <c r="D420" s="266" t="s">
        <v>241</v>
      </c>
      <c r="E420" s="235">
        <v>370</v>
      </c>
      <c r="F420" s="361"/>
      <c r="G420" s="361">
        <v>370</v>
      </c>
      <c r="H420" s="235"/>
      <c r="I420" s="289">
        <v>0</v>
      </c>
      <c r="J420" s="423">
        <f t="shared" si="105"/>
        <v>0</v>
      </c>
    </row>
    <row r="421" spans="2:10" s="228" customFormat="1" x14ac:dyDescent="0.2">
      <c r="B421" s="229"/>
      <c r="C421" s="251">
        <v>424</v>
      </c>
      <c r="D421" s="271" t="s">
        <v>242</v>
      </c>
      <c r="E421" s="235"/>
      <c r="F421" s="361"/>
      <c r="G421" s="361"/>
      <c r="H421" s="235"/>
      <c r="I421" s="289">
        <v>0</v>
      </c>
      <c r="J421" s="423">
        <v>0</v>
      </c>
    </row>
    <row r="422" spans="2:10" s="228" customFormat="1" x14ac:dyDescent="0.2">
      <c r="B422" s="253"/>
      <c r="C422" s="254">
        <v>4241</v>
      </c>
      <c r="D422" s="255" t="s">
        <v>148</v>
      </c>
      <c r="E422" s="256"/>
      <c r="F422" s="362"/>
      <c r="G422" s="362"/>
      <c r="H422" s="256"/>
      <c r="I422" s="363">
        <v>0</v>
      </c>
      <c r="J422" s="423">
        <v>0</v>
      </c>
    </row>
    <row r="423" spans="2:10" s="228" customFormat="1" x14ac:dyDescent="0.2">
      <c r="B423" s="246" t="s">
        <v>226</v>
      </c>
      <c r="C423" s="247">
        <v>62400</v>
      </c>
      <c r="D423" s="248" t="s">
        <v>268</v>
      </c>
      <c r="E423" s="249">
        <f>SUM(E425)</f>
        <v>300</v>
      </c>
      <c r="F423" s="221"/>
      <c r="G423" s="358">
        <f>SUM(G425)</f>
        <v>300</v>
      </c>
      <c r="H423" s="249">
        <f t="shared" ref="H423" si="109">H432</f>
        <v>0</v>
      </c>
      <c r="I423" s="250">
        <v>0</v>
      </c>
      <c r="J423" s="423">
        <f t="shared" si="105"/>
        <v>0</v>
      </c>
    </row>
    <row r="424" spans="2:10" ht="16.5" customHeight="1" x14ac:dyDescent="0.2">
      <c r="B424" s="229">
        <v>4</v>
      </c>
      <c r="C424" s="251"/>
      <c r="D424" s="231"/>
      <c r="E424" s="235"/>
      <c r="F424" s="221"/>
      <c r="G424" s="361"/>
      <c r="H424" s="235"/>
      <c r="I424" s="252"/>
      <c r="J424" s="423">
        <v>0</v>
      </c>
    </row>
    <row r="425" spans="2:10" ht="15" customHeight="1" x14ac:dyDescent="0.2">
      <c r="B425" s="291"/>
      <c r="C425" s="287">
        <v>42</v>
      </c>
      <c r="D425" s="266" t="s">
        <v>241</v>
      </c>
      <c r="E425" s="292">
        <v>300</v>
      </c>
      <c r="F425" s="221"/>
      <c r="G425" s="361">
        <v>300</v>
      </c>
      <c r="H425" s="292">
        <f>SUM(H426)</f>
        <v>0</v>
      </c>
      <c r="I425" s="252">
        <v>0</v>
      </c>
      <c r="J425" s="423">
        <f t="shared" si="105"/>
        <v>0</v>
      </c>
    </row>
    <row r="426" spans="2:10" ht="16.5" customHeight="1" x14ac:dyDescent="0.2">
      <c r="B426" s="291"/>
      <c r="C426" s="287">
        <v>424</v>
      </c>
      <c r="D426" s="271" t="s">
        <v>242</v>
      </c>
      <c r="E426" s="292"/>
      <c r="F426" s="221"/>
      <c r="G426" s="361"/>
      <c r="H426" s="292">
        <f>SUM(H427)</f>
        <v>0</v>
      </c>
      <c r="I426" s="252">
        <v>0</v>
      </c>
      <c r="J426" s="423">
        <v>0</v>
      </c>
    </row>
    <row r="427" spans="2:10" ht="16.5" customHeight="1" x14ac:dyDescent="0.2">
      <c r="B427" s="320"/>
      <c r="C427" s="322">
        <v>4241</v>
      </c>
      <c r="D427" s="255" t="s">
        <v>148</v>
      </c>
      <c r="E427" s="321"/>
      <c r="F427" s="257"/>
      <c r="G427" s="362"/>
      <c r="H427" s="321">
        <v>0</v>
      </c>
      <c r="I427" s="252">
        <v>0</v>
      </c>
      <c r="J427" s="423">
        <v>0</v>
      </c>
    </row>
    <row r="428" spans="2:10" ht="21" customHeight="1" x14ac:dyDescent="0.2">
      <c r="B428" s="241" t="s">
        <v>225</v>
      </c>
      <c r="C428" s="242" t="s">
        <v>306</v>
      </c>
      <c r="D428" s="243" t="s">
        <v>307</v>
      </c>
      <c r="E428" s="244">
        <f t="shared" ref="E428" si="110">SUM(E429)</f>
        <v>0</v>
      </c>
      <c r="F428" s="221"/>
      <c r="G428" s="355">
        <f>SUM(G429+G433)</f>
        <v>0</v>
      </c>
      <c r="H428" s="244">
        <f>SUM(H429+H433)</f>
        <v>0</v>
      </c>
      <c r="I428" s="258">
        <v>0</v>
      </c>
      <c r="J428" s="423">
        <v>0</v>
      </c>
    </row>
    <row r="429" spans="2:10" x14ac:dyDescent="0.2">
      <c r="B429" s="246" t="s">
        <v>226</v>
      </c>
      <c r="C429" s="247">
        <v>11001</v>
      </c>
      <c r="D429" s="248" t="s">
        <v>275</v>
      </c>
      <c r="E429" s="249">
        <f t="shared" ref="E429" si="111">E431</f>
        <v>0</v>
      </c>
      <c r="F429" s="221"/>
      <c r="G429" s="358">
        <f>SUM(G431)</f>
        <v>0</v>
      </c>
      <c r="H429" s="249">
        <f t="shared" ref="H429" si="112">H431</f>
        <v>0</v>
      </c>
      <c r="I429" s="250">
        <v>0</v>
      </c>
      <c r="J429" s="423">
        <v>0</v>
      </c>
    </row>
    <row r="430" spans="2:10" ht="16.5" customHeight="1" x14ac:dyDescent="0.2">
      <c r="B430" s="229">
        <v>4</v>
      </c>
      <c r="C430" s="251"/>
      <c r="D430" s="231"/>
      <c r="E430" s="235"/>
      <c r="F430" s="221"/>
      <c r="G430" s="361"/>
      <c r="H430" s="235"/>
      <c r="I430" s="252"/>
      <c r="J430" s="423">
        <v>0</v>
      </c>
    </row>
    <row r="431" spans="2:10" ht="16.5" customHeight="1" x14ac:dyDescent="0.2">
      <c r="B431" s="323"/>
      <c r="C431" s="324">
        <v>42</v>
      </c>
      <c r="D431" s="266" t="s">
        <v>241</v>
      </c>
      <c r="E431" s="325">
        <v>0</v>
      </c>
      <c r="F431" s="326"/>
      <c r="G431" s="367">
        <v>0</v>
      </c>
      <c r="H431" s="325">
        <f>SUM(H432)</f>
        <v>0</v>
      </c>
      <c r="I431" s="252">
        <v>0</v>
      </c>
      <c r="J431" s="423">
        <v>0</v>
      </c>
    </row>
    <row r="432" spans="2:10" ht="16.5" customHeight="1" x14ac:dyDescent="0.2">
      <c r="B432" s="291"/>
      <c r="C432" s="322">
        <v>4241</v>
      </c>
      <c r="D432" s="255" t="s">
        <v>148</v>
      </c>
      <c r="E432" s="292"/>
      <c r="F432" s="221"/>
      <c r="G432" s="361"/>
      <c r="H432" s="292">
        <v>0</v>
      </c>
      <c r="I432" s="252">
        <v>0</v>
      </c>
      <c r="J432" s="423">
        <v>0</v>
      </c>
    </row>
    <row r="433" spans="2:10" x14ac:dyDescent="0.2">
      <c r="B433" s="246" t="s">
        <v>226</v>
      </c>
      <c r="C433" s="247">
        <v>62400</v>
      </c>
      <c r="D433" s="248" t="s">
        <v>268</v>
      </c>
      <c r="E433" s="249">
        <f t="shared" ref="E433" si="113">E435</f>
        <v>0</v>
      </c>
      <c r="F433" s="221"/>
      <c r="G433" s="358">
        <f>SUM(G435)</f>
        <v>0</v>
      </c>
      <c r="H433" s="249">
        <f t="shared" ref="H433" si="114">H435</f>
        <v>0</v>
      </c>
      <c r="I433" s="250">
        <v>0</v>
      </c>
      <c r="J433" s="423">
        <v>0</v>
      </c>
    </row>
    <row r="434" spans="2:10" ht="16.5" customHeight="1" x14ac:dyDescent="0.2">
      <c r="B434" s="229">
        <v>4</v>
      </c>
      <c r="C434" s="327"/>
      <c r="D434" s="328"/>
      <c r="E434" s="329"/>
      <c r="F434" s="330"/>
      <c r="G434" s="368"/>
      <c r="H434" s="292">
        <f>SUM(H435)</f>
        <v>0</v>
      </c>
      <c r="I434" s="252">
        <v>0</v>
      </c>
      <c r="J434" s="423">
        <v>0</v>
      </c>
    </row>
    <row r="435" spans="2:10" ht="16.5" customHeight="1" x14ac:dyDescent="0.2">
      <c r="B435" s="331"/>
      <c r="C435" s="324">
        <v>42</v>
      </c>
      <c r="D435" s="266" t="s">
        <v>241</v>
      </c>
      <c r="E435" s="292">
        <f>SUM(E437)</f>
        <v>0</v>
      </c>
      <c r="F435" s="330"/>
      <c r="G435" s="292">
        <f>SUM(G437)</f>
        <v>0</v>
      </c>
      <c r="H435" s="292">
        <f>SUM(H437)</f>
        <v>0</v>
      </c>
      <c r="I435" s="252">
        <v>0</v>
      </c>
      <c r="J435" s="423">
        <v>0</v>
      </c>
    </row>
    <row r="436" spans="2:10" ht="16.5" customHeight="1" x14ac:dyDescent="0.2">
      <c r="B436" s="364"/>
      <c r="C436" s="324">
        <v>422</v>
      </c>
      <c r="D436" s="266" t="s">
        <v>241</v>
      </c>
      <c r="E436" s="325"/>
      <c r="F436" s="365"/>
      <c r="G436" s="369"/>
      <c r="H436" s="325">
        <f>SUM(H437)</f>
        <v>0</v>
      </c>
      <c r="I436" s="366">
        <v>0</v>
      </c>
      <c r="J436" s="423">
        <v>0</v>
      </c>
    </row>
    <row r="437" spans="2:10" ht="16.5" customHeight="1" thickBot="1" x14ac:dyDescent="0.25">
      <c r="B437" s="332"/>
      <c r="C437" s="333">
        <v>4225</v>
      </c>
      <c r="D437" s="184" t="s">
        <v>194</v>
      </c>
      <c r="E437" s="334"/>
      <c r="F437" s="335"/>
      <c r="G437" s="370"/>
      <c r="H437" s="336">
        <v>0</v>
      </c>
      <c r="I437" s="337">
        <v>0</v>
      </c>
      <c r="J437" s="423">
        <v>0</v>
      </c>
    </row>
    <row r="438" spans="2:10" ht="27" customHeight="1" x14ac:dyDescent="0.2">
      <c r="B438" s="284">
        <v>9213</v>
      </c>
      <c r="C438" s="285" t="s">
        <v>223</v>
      </c>
      <c r="D438" s="286" t="s">
        <v>347</v>
      </c>
      <c r="E438" s="239">
        <f>SUM(E439+E458+E474)</f>
        <v>9648</v>
      </c>
      <c r="F438" s="221"/>
      <c r="G438" s="356">
        <f>SUM(G439+G458+G474)</f>
        <v>17347.009999999998</v>
      </c>
      <c r="H438" s="239">
        <f>SUM(H439+H458+H474)</f>
        <v>2345.44</v>
      </c>
      <c r="I438" s="427">
        <f t="shared" ref="I438" si="115">SUM(H438/E438)*100</f>
        <v>24.310116086235489</v>
      </c>
      <c r="J438" s="423">
        <f t="shared" ref="J438" si="116">SUM(H438/G438)*100</f>
        <v>13.520716250235635</v>
      </c>
    </row>
    <row r="439" spans="2:10" ht="21" customHeight="1" x14ac:dyDescent="0.2">
      <c r="B439" s="241" t="s">
        <v>225</v>
      </c>
      <c r="C439" s="242" t="s">
        <v>348</v>
      </c>
      <c r="D439" s="243" t="s">
        <v>349</v>
      </c>
      <c r="E439" s="244">
        <f t="shared" ref="E439" si="117">SUM(E440)</f>
        <v>9648</v>
      </c>
      <c r="F439" s="221"/>
      <c r="G439" s="355">
        <f>SUM(G440+G444)</f>
        <v>17347.009999999998</v>
      </c>
      <c r="H439" s="244">
        <f>SUM(H440+H444)</f>
        <v>2345.44</v>
      </c>
      <c r="I439" s="245">
        <f t="shared" ref="I439:I440" si="118">SUM(H439/E439)*100</f>
        <v>24.310116086235489</v>
      </c>
      <c r="J439" s="423">
        <f>SUM(J441)</f>
        <v>0</v>
      </c>
    </row>
    <row r="440" spans="2:10" x14ac:dyDescent="0.2">
      <c r="B440" s="246" t="s">
        <v>226</v>
      </c>
      <c r="C440" s="247">
        <v>51700</v>
      </c>
      <c r="D440" s="248" t="s">
        <v>350</v>
      </c>
      <c r="E440" s="249">
        <f t="shared" ref="E440" si="119">E442</f>
        <v>9648</v>
      </c>
      <c r="F440" s="221"/>
      <c r="G440" s="358">
        <f>SUM(G442)</f>
        <v>17347.009999999998</v>
      </c>
      <c r="H440" s="249">
        <f t="shared" ref="H440" si="120">H442</f>
        <v>2345.44</v>
      </c>
      <c r="I440" s="428">
        <f t="shared" si="118"/>
        <v>24.310116086235489</v>
      </c>
      <c r="J440" s="423">
        <f>SUM(J442)</f>
        <v>13.520716250235635</v>
      </c>
    </row>
    <row r="441" spans="2:10" ht="16.5" customHeight="1" x14ac:dyDescent="0.2">
      <c r="B441" s="229">
        <v>3</v>
      </c>
      <c r="C441" s="251"/>
      <c r="D441" s="231"/>
      <c r="E441" s="235"/>
      <c r="F441" s="221"/>
      <c r="G441" s="361"/>
      <c r="H441" s="235"/>
      <c r="I441" s="429"/>
      <c r="J441" s="423"/>
    </row>
    <row r="442" spans="2:10" ht="16.5" customHeight="1" x14ac:dyDescent="0.2">
      <c r="B442" s="323"/>
      <c r="C442" s="324">
        <v>32</v>
      </c>
      <c r="D442" s="266" t="s">
        <v>228</v>
      </c>
      <c r="E442" s="325">
        <v>9648</v>
      </c>
      <c r="F442" s="326"/>
      <c r="G442" s="367">
        <v>17347.009999999998</v>
      </c>
      <c r="H442" s="325">
        <f>SUM(H443)</f>
        <v>2345.44</v>
      </c>
      <c r="I442" s="429">
        <f t="shared" ref="I442" si="121">SUM(H442/E442)*100</f>
        <v>24.310116086235489</v>
      </c>
      <c r="J442" s="423">
        <f>SUM(H442/G442)*100</f>
        <v>13.520716250235635</v>
      </c>
    </row>
    <row r="443" spans="2:10" ht="16.5" customHeight="1" x14ac:dyDescent="0.2">
      <c r="B443" s="320"/>
      <c r="C443" s="322">
        <v>3211</v>
      </c>
      <c r="D443" s="255" t="s">
        <v>28</v>
      </c>
      <c r="E443" s="321"/>
      <c r="F443" s="257"/>
      <c r="G443" s="362"/>
      <c r="H443" s="321">
        <v>2345.44</v>
      </c>
      <c r="I443" s="430">
        <v>0</v>
      </c>
      <c r="J443" s="425">
        <v>0</v>
      </c>
    </row>
    <row r="447" spans="2:10" ht="80.25" customHeight="1" x14ac:dyDescent="0.2"/>
  </sheetData>
  <mergeCells count="8">
    <mergeCell ref="B2:I2"/>
    <mergeCell ref="B4:C5"/>
    <mergeCell ref="G6:G7"/>
    <mergeCell ref="J6:J7"/>
    <mergeCell ref="E6:E7"/>
    <mergeCell ref="F6:F7"/>
    <mergeCell ref="H6:H7"/>
    <mergeCell ref="I6:I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D383-00FA-46EA-A9F1-38DA7B7723C0}">
  <dimension ref="B3:C9"/>
  <sheetViews>
    <sheetView tabSelected="1" workbookViewId="0">
      <selection activeCell="H21" sqref="H21"/>
    </sheetView>
  </sheetViews>
  <sheetFormatPr defaultRowHeight="12.75" x14ac:dyDescent="0.2"/>
  <cols>
    <col min="1" max="1" width="9.140625" style="195"/>
    <col min="2" max="2" width="45.140625" style="195" customWidth="1"/>
    <col min="3" max="3" width="20.28515625" style="195" customWidth="1"/>
    <col min="4" max="16384" width="9.140625" style="195"/>
  </cols>
  <sheetData>
    <row r="3" spans="2:3" ht="13.5" thickBot="1" x14ac:dyDescent="0.25"/>
    <row r="4" spans="2:3" x14ac:dyDescent="0.2">
      <c r="B4" s="338" t="s">
        <v>321</v>
      </c>
      <c r="C4" s="339" t="s">
        <v>342</v>
      </c>
    </row>
    <row r="5" spans="2:3" ht="13.5" thickBot="1" x14ac:dyDescent="0.25">
      <c r="B5" s="340" t="s">
        <v>322</v>
      </c>
      <c r="C5" s="341"/>
    </row>
    <row r="6" spans="2:3" x14ac:dyDescent="0.2">
      <c r="B6" s="342" t="s">
        <v>326</v>
      </c>
      <c r="C6" s="343"/>
    </row>
    <row r="7" spans="2:3" x14ac:dyDescent="0.2">
      <c r="B7" s="344" t="s">
        <v>323</v>
      </c>
      <c r="C7" s="345">
        <v>144.44999999999999</v>
      </c>
    </row>
    <row r="8" spans="2:3" x14ac:dyDescent="0.2">
      <c r="B8" s="344" t="s">
        <v>324</v>
      </c>
      <c r="C8" s="346">
        <v>2794.25</v>
      </c>
    </row>
    <row r="9" spans="2:3" ht="13.5" thickBot="1" x14ac:dyDescent="0.25">
      <c r="B9" s="347" t="s">
        <v>325</v>
      </c>
      <c r="C9" s="348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1C51-5578-4894-A79B-E6B31F6C634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SAŽETAK</vt:lpstr>
      <vt:lpstr> Račun prihoda i rashoda</vt:lpstr>
      <vt:lpstr>Rashodi i prihodi prema izvoru</vt:lpstr>
      <vt:lpstr>Prihodi i rashodi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Potraživanja i obveza</vt:lpstr>
      <vt:lpstr>List1</vt:lpstr>
      <vt:lpstr>'Izvještaj po organizacijskoj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Contabile</cp:lastModifiedBy>
  <cp:lastPrinted>2024-03-27T06:43:51Z</cp:lastPrinted>
  <dcterms:created xsi:type="dcterms:W3CDTF">2022-08-12T12:51:27Z</dcterms:created>
  <dcterms:modified xsi:type="dcterms:W3CDTF">2025-07-25T06:35:07Z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