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Contabile\Desktop\Financijski plan 2026., 2027., 2028\"/>
    </mc:Choice>
  </mc:AlternateContent>
  <xr:revisionPtr revIDLastSave="0" documentId="13_ncr:1_{23CBA4E9-3CEB-4EAB-8692-92399920285F}" xr6:coauthVersionLast="37" xr6:coauthVersionMax="37" xr10:uidLastSave="{00000000-0000-0000-0000-000000000000}"/>
  <bookViews>
    <workbookView xWindow="0" yWindow="0" windowWidth="25200" windowHeight="11775" activeTab="5" xr2:uid="{00000000-000D-0000-FFFF-FFFF00000000}"/>
  </bookViews>
  <sheets>
    <sheet name="SAŽETAK EUR" sheetId="1" r:id="rId1"/>
    <sheet name=" Račun prihoda i rashoda" sheetId="3" r:id="rId2"/>
    <sheet name="Prihodi i rashodi po izvorima" sheetId="9" r:id="rId3"/>
    <sheet name="Rashodi prema funkcijskoj kl" sheetId="5" r:id="rId4"/>
    <sheet name="-" sheetId="7" state="hidden" r:id="rId5"/>
    <sheet name="Posebni dio 2.razina" sheetId="8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H12" i="3"/>
  <c r="G12" i="3"/>
  <c r="E39" i="9" l="1"/>
  <c r="E17" i="9"/>
  <c r="H58" i="3"/>
  <c r="H50" i="3"/>
  <c r="G50" i="3"/>
  <c r="G58" i="3"/>
  <c r="J25" i="3"/>
  <c r="K25" i="3"/>
  <c r="J24" i="3"/>
  <c r="K24" i="3"/>
  <c r="D39" i="9"/>
  <c r="D17" i="9"/>
  <c r="F13" i="5"/>
  <c r="E13" i="5"/>
  <c r="D13" i="5"/>
  <c r="F331" i="8"/>
  <c r="E331" i="8"/>
  <c r="G341" i="8"/>
  <c r="G340" i="8" s="1"/>
  <c r="F341" i="8"/>
  <c r="F340" i="8" s="1"/>
  <c r="E341" i="8"/>
  <c r="E340" i="8" s="1"/>
  <c r="D341" i="8"/>
  <c r="D340" i="8" s="1"/>
  <c r="C341" i="8"/>
  <c r="C340" i="8"/>
  <c r="J51" i="3" l="1"/>
  <c r="J59" i="3"/>
  <c r="J60" i="3"/>
  <c r="J61" i="3"/>
  <c r="J62" i="3"/>
  <c r="J63" i="3"/>
  <c r="J64" i="3"/>
  <c r="J65" i="3"/>
  <c r="J66" i="3"/>
  <c r="J67" i="3"/>
  <c r="J69" i="3"/>
  <c r="J74" i="3"/>
  <c r="J76" i="3"/>
  <c r="J79" i="3"/>
  <c r="J80" i="3"/>
  <c r="J84" i="3"/>
  <c r="J95" i="3"/>
  <c r="J100" i="3"/>
  <c r="K15" i="3"/>
  <c r="K16" i="3"/>
  <c r="K17" i="3"/>
  <c r="K18" i="3"/>
  <c r="K19" i="3"/>
  <c r="K20" i="3"/>
  <c r="K21" i="3"/>
  <c r="K23" i="3"/>
  <c r="K31" i="3"/>
  <c r="K32" i="3"/>
  <c r="K34" i="3"/>
  <c r="K35" i="3"/>
  <c r="K37" i="3"/>
  <c r="K39" i="3"/>
  <c r="K40" i="3"/>
  <c r="J16" i="3"/>
  <c r="J17" i="3"/>
  <c r="J18" i="3"/>
  <c r="J19" i="3"/>
  <c r="J20" i="3"/>
  <c r="J21" i="3"/>
  <c r="J23" i="3"/>
  <c r="J31" i="3"/>
  <c r="J32" i="3"/>
  <c r="J34" i="3"/>
  <c r="J35" i="3"/>
  <c r="H11" i="1"/>
  <c r="E102" i="3" l="1"/>
  <c r="F102" i="3"/>
  <c r="I58" i="3" l="1"/>
  <c r="I73" i="3"/>
  <c r="H73" i="3"/>
  <c r="G73" i="3"/>
  <c r="I50" i="3"/>
  <c r="I38" i="3"/>
  <c r="H38" i="3"/>
  <c r="G38" i="3"/>
  <c r="I36" i="3"/>
  <c r="H36" i="3"/>
  <c r="G36" i="3"/>
  <c r="G33" i="3"/>
  <c r="G60" i="8"/>
  <c r="G61" i="8"/>
  <c r="G62" i="8"/>
  <c r="F60" i="8"/>
  <c r="F61" i="8"/>
  <c r="F62" i="8"/>
  <c r="E60" i="8"/>
  <c r="E61" i="8"/>
  <c r="E62" i="8"/>
  <c r="G213" i="8"/>
  <c r="G212" i="8" s="1"/>
  <c r="G211" i="8" s="1"/>
  <c r="F213" i="8"/>
  <c r="F212" i="8" s="1"/>
  <c r="F211" i="8" s="1"/>
  <c r="E213" i="8"/>
  <c r="G70" i="8"/>
  <c r="F70" i="8"/>
  <c r="G337" i="8"/>
  <c r="G336" i="8" s="1"/>
  <c r="G331" i="8" s="1"/>
  <c r="G330" i="8" s="1"/>
  <c r="F337" i="8"/>
  <c r="F336" i="8" s="1"/>
  <c r="E337" i="8"/>
  <c r="E336" i="8" s="1"/>
  <c r="D337" i="8"/>
  <c r="D336" i="8" s="1"/>
  <c r="C337" i="8"/>
  <c r="C336" i="8"/>
  <c r="G333" i="8"/>
  <c r="G332" i="8" s="1"/>
  <c r="F333" i="8"/>
  <c r="F332" i="8" s="1"/>
  <c r="E333" i="8"/>
  <c r="E332" i="8" s="1"/>
  <c r="D333" i="8"/>
  <c r="D332" i="8" s="1"/>
  <c r="D331" i="8" s="1"/>
  <c r="D330" i="8" s="1"/>
  <c r="C333" i="8"/>
  <c r="C332" i="8" s="1"/>
  <c r="C330" i="8" s="1"/>
  <c r="C331" i="8"/>
  <c r="G324" i="8"/>
  <c r="G325" i="8"/>
  <c r="G326" i="8"/>
  <c r="G327" i="8"/>
  <c r="F324" i="8"/>
  <c r="F325" i="8"/>
  <c r="F326" i="8"/>
  <c r="F327" i="8"/>
  <c r="G239" i="8"/>
  <c r="G238" i="8" s="1"/>
  <c r="G237" i="8" s="1"/>
  <c r="F237" i="8"/>
  <c r="F238" i="8"/>
  <c r="F239" i="8"/>
  <c r="G199" i="8"/>
  <c r="G198" i="8" s="1"/>
  <c r="G197" i="8" s="1"/>
  <c r="F199" i="8"/>
  <c r="F198" i="8" s="1"/>
  <c r="F197" i="8" s="1"/>
  <c r="G167" i="8"/>
  <c r="F167" i="8"/>
  <c r="G175" i="8"/>
  <c r="F175" i="8"/>
  <c r="G161" i="8"/>
  <c r="G160" i="8" s="1"/>
  <c r="G159" i="8" s="1"/>
  <c r="F161" i="8"/>
  <c r="F160" i="8" s="1"/>
  <c r="F159" i="8" s="1"/>
  <c r="G76" i="8"/>
  <c r="F76" i="8"/>
  <c r="G49" i="8"/>
  <c r="G50" i="8"/>
  <c r="F49" i="8"/>
  <c r="F50" i="8"/>
  <c r="E324" i="8"/>
  <c r="E327" i="8"/>
  <c r="E199" i="8"/>
  <c r="E198" i="8" s="1"/>
  <c r="E197" i="8" s="1"/>
  <c r="E167" i="8"/>
  <c r="H167" i="8" s="1"/>
  <c r="E161" i="8"/>
  <c r="I161" i="8" s="1"/>
  <c r="E70" i="8"/>
  <c r="E76" i="8"/>
  <c r="D324" i="8"/>
  <c r="D327" i="8"/>
  <c r="D230" i="8"/>
  <c r="D231" i="8"/>
  <c r="D232" i="8"/>
  <c r="D224" i="8"/>
  <c r="D225" i="8"/>
  <c r="D226" i="8"/>
  <c r="D167" i="8"/>
  <c r="D160" i="8"/>
  <c r="I162" i="8"/>
  <c r="D161" i="8"/>
  <c r="C159" i="8"/>
  <c r="C167" i="8"/>
  <c r="C166" i="8" s="1"/>
  <c r="C165" i="8" s="1"/>
  <c r="D76" i="8"/>
  <c r="D70" i="8"/>
  <c r="F94" i="3"/>
  <c r="F73" i="3"/>
  <c r="F36" i="3"/>
  <c r="F33" i="3"/>
  <c r="F12" i="3"/>
  <c r="F38" i="3"/>
  <c r="K36" i="3" l="1"/>
  <c r="K38" i="3"/>
  <c r="K33" i="3"/>
  <c r="E330" i="8"/>
  <c r="E160" i="8"/>
  <c r="I160" i="8" s="1"/>
  <c r="F330" i="8"/>
  <c r="G166" i="8"/>
  <c r="G165" i="8" s="1"/>
  <c r="F166" i="8"/>
  <c r="F165" i="8" s="1"/>
  <c r="I167" i="8"/>
  <c r="D159" i="8"/>
  <c r="C324" i="8"/>
  <c r="C325" i="8"/>
  <c r="C326" i="8"/>
  <c r="C327" i="8"/>
  <c r="C308" i="8"/>
  <c r="C295" i="8" s="1"/>
  <c r="C309" i="8"/>
  <c r="C199" i="8"/>
  <c r="C198" i="8" s="1"/>
  <c r="C197" i="8" s="1"/>
  <c r="C121" i="8"/>
  <c r="C125" i="8"/>
  <c r="C89" i="8"/>
  <c r="C88" i="8" s="1"/>
  <c r="C87" i="8" s="1"/>
  <c r="F27" i="1"/>
  <c r="E159" i="8" l="1"/>
  <c r="I159" i="8" s="1"/>
  <c r="F33" i="9"/>
  <c r="F35" i="9"/>
  <c r="F37" i="9"/>
  <c r="F39" i="9"/>
  <c r="F46" i="9"/>
  <c r="F48" i="9"/>
  <c r="E33" i="9"/>
  <c r="E35" i="9"/>
  <c r="E37" i="9"/>
  <c r="E46" i="9"/>
  <c r="E48" i="9"/>
  <c r="F11" i="9"/>
  <c r="F13" i="9"/>
  <c r="F15" i="9"/>
  <c r="F17" i="9"/>
  <c r="F23" i="9"/>
  <c r="F25" i="9"/>
  <c r="E25" i="9"/>
  <c r="E23" i="9"/>
  <c r="E15" i="9"/>
  <c r="E13" i="9"/>
  <c r="E11" i="9"/>
  <c r="D48" i="9"/>
  <c r="D46" i="9"/>
  <c r="D35" i="9"/>
  <c r="D37" i="9"/>
  <c r="D33" i="9"/>
  <c r="D23" i="9"/>
  <c r="D15" i="9"/>
  <c r="D13" i="9"/>
  <c r="D11" i="9"/>
  <c r="C33" i="9"/>
  <c r="C35" i="9"/>
  <c r="C37" i="9"/>
  <c r="C39" i="9"/>
  <c r="C46" i="9"/>
  <c r="C48" i="9"/>
  <c r="C17" i="9"/>
  <c r="C23" i="9"/>
  <c r="B33" i="9"/>
  <c r="B37" i="9"/>
  <c r="B46" i="9"/>
  <c r="B23" i="9"/>
  <c r="E32" i="9" l="1"/>
  <c r="D32" i="9"/>
  <c r="B48" i="9"/>
  <c r="B35" i="9"/>
  <c r="C32" i="9"/>
  <c r="B17" i="9"/>
  <c r="B15" i="9"/>
  <c r="C15" i="9"/>
  <c r="C13" i="9"/>
  <c r="B13" i="9"/>
  <c r="B11" i="9"/>
  <c r="C11" i="9"/>
  <c r="F10" i="9"/>
  <c r="E10" i="9"/>
  <c r="D10" i="9"/>
  <c r="C10" i="9" l="1"/>
  <c r="B39" i="9"/>
  <c r="F32" i="9"/>
  <c r="B10" i="9"/>
  <c r="B32" i="9" l="1"/>
  <c r="I296" i="8"/>
  <c r="I297" i="8"/>
  <c r="I298" i="8"/>
  <c r="I299" i="8"/>
  <c r="I295" i="8"/>
  <c r="I200" i="8"/>
  <c r="K51" i="3"/>
  <c r="K59" i="3"/>
  <c r="K60" i="3"/>
  <c r="K61" i="3"/>
  <c r="K62" i="3"/>
  <c r="K63" i="3"/>
  <c r="K64" i="3"/>
  <c r="K65" i="3"/>
  <c r="K66" i="3"/>
  <c r="K67" i="3"/>
  <c r="K74" i="3"/>
  <c r="K84" i="3"/>
  <c r="K95" i="3"/>
  <c r="K96" i="3"/>
  <c r="K99" i="3"/>
  <c r="K100" i="3"/>
  <c r="D281" i="8" l="1"/>
  <c r="D295" i="8"/>
  <c r="D296" i="8"/>
  <c r="D297" i="8"/>
  <c r="D282" i="8"/>
  <c r="D212" i="8"/>
  <c r="D211" i="8" s="1"/>
  <c r="D213" i="8"/>
  <c r="D199" i="8"/>
  <c r="I199" i="8" s="1"/>
  <c r="D140" i="8"/>
  <c r="D139" i="8" s="1"/>
  <c r="D138" i="8" s="1"/>
  <c r="D121" i="8"/>
  <c r="D125" i="8"/>
  <c r="F58" i="3"/>
  <c r="E33" i="3"/>
  <c r="J33" i="3" s="1"/>
  <c r="D198" i="8" l="1"/>
  <c r="I198" i="8" s="1"/>
  <c r="C319" i="8"/>
  <c r="C320" i="8"/>
  <c r="C314" i="8"/>
  <c r="C313" i="8" s="1"/>
  <c r="C303" i="8"/>
  <c r="C302" i="8"/>
  <c r="C239" i="8"/>
  <c r="C238" i="8" s="1"/>
  <c r="C237" i="8" s="1"/>
  <c r="C236" i="8" s="1"/>
  <c r="C213" i="8"/>
  <c r="C212" i="8" s="1"/>
  <c r="C211" i="8" s="1"/>
  <c r="C203" i="8" s="1"/>
  <c r="C181" i="8"/>
  <c r="C180" i="8" s="1"/>
  <c r="C179" i="8" s="1"/>
  <c r="C175" i="8"/>
  <c r="C155" i="8"/>
  <c r="C154" i="8" s="1"/>
  <c r="C149" i="8"/>
  <c r="C148" i="8" s="1"/>
  <c r="C61" i="8"/>
  <c r="C50" i="8"/>
  <c r="C49" i="8" s="1"/>
  <c r="D197" i="8" l="1"/>
  <c r="I197" i="8" s="1"/>
  <c r="C312" i="8"/>
  <c r="C147" i="8"/>
  <c r="E94" i="3"/>
  <c r="E58" i="3"/>
  <c r="J58" i="3" s="1"/>
  <c r="E73" i="3"/>
  <c r="J73" i="3" s="1"/>
  <c r="E78" i="3"/>
  <c r="E30" i="3"/>
  <c r="E12" i="3"/>
  <c r="G224" i="8"/>
  <c r="G225" i="8"/>
  <c r="F224" i="8"/>
  <c r="G232" i="8"/>
  <c r="G231" i="8" s="1"/>
  <c r="G230" i="8" s="1"/>
  <c r="G203" i="8" s="1"/>
  <c r="F232" i="8"/>
  <c r="F231" i="8" s="1"/>
  <c r="F230" i="8" s="1"/>
  <c r="E232" i="8"/>
  <c r="E231" i="8" s="1"/>
  <c r="E230" i="8" s="1"/>
  <c r="I94" i="3"/>
  <c r="I89" i="3" s="1"/>
  <c r="H94" i="3"/>
  <c r="H89" i="3" s="1"/>
  <c r="I83" i="3"/>
  <c r="H83" i="3"/>
  <c r="I78" i="3"/>
  <c r="H78" i="3"/>
  <c r="K58" i="3"/>
  <c r="F203" i="8" l="1"/>
  <c r="I49" i="3"/>
  <c r="I106" i="3" s="1"/>
  <c r="H49" i="3"/>
  <c r="H106" i="3" s="1"/>
  <c r="G94" i="3"/>
  <c r="I33" i="3"/>
  <c r="H33" i="3"/>
  <c r="I30" i="3"/>
  <c r="H30" i="3"/>
  <c r="J8" i="1"/>
  <c r="I8" i="1"/>
  <c r="J11" i="1"/>
  <c r="I11" i="1"/>
  <c r="K94" i="3" l="1"/>
  <c r="J94" i="3"/>
  <c r="H42" i="3"/>
  <c r="I42" i="3"/>
  <c r="G89" i="3"/>
  <c r="H13" i="5"/>
  <c r="G13" i="5"/>
  <c r="I11" i="8"/>
  <c r="I12" i="8"/>
  <c r="I13" i="8"/>
  <c r="I14" i="8"/>
  <c r="I15" i="8"/>
  <c r="I16" i="8"/>
  <c r="I17" i="8"/>
  <c r="I18" i="8"/>
  <c r="I20" i="8"/>
  <c r="I22" i="8"/>
  <c r="I28" i="8"/>
  <c r="I29" i="8"/>
  <c r="I30" i="8"/>
  <c r="I31" i="8"/>
  <c r="I32" i="8"/>
  <c r="I33" i="8"/>
  <c r="I34" i="8"/>
  <c r="I39" i="8"/>
  <c r="I40" i="8"/>
  <c r="I41" i="8"/>
  <c r="I42" i="8"/>
  <c r="I43" i="8"/>
  <c r="I46" i="8"/>
  <c r="I52" i="8"/>
  <c r="I53" i="8"/>
  <c r="I54" i="8"/>
  <c r="I55" i="8"/>
  <c r="I56" i="8"/>
  <c r="I57" i="8"/>
  <c r="I63" i="8"/>
  <c r="I64" i="8"/>
  <c r="I65" i="8"/>
  <c r="I67" i="8"/>
  <c r="I72" i="8"/>
  <c r="I73" i="8"/>
  <c r="I74" i="8"/>
  <c r="I75" i="8"/>
  <c r="I78" i="8"/>
  <c r="I90" i="8"/>
  <c r="I91" i="8"/>
  <c r="I92" i="8"/>
  <c r="I98" i="8"/>
  <c r="I99" i="8"/>
  <c r="I105" i="8"/>
  <c r="I106" i="8"/>
  <c r="I107" i="8"/>
  <c r="I108" i="8"/>
  <c r="I109" i="8"/>
  <c r="I110" i="8"/>
  <c r="I111" i="8"/>
  <c r="I116" i="8"/>
  <c r="I117" i="8"/>
  <c r="I118" i="8"/>
  <c r="I132" i="8"/>
  <c r="I133" i="8"/>
  <c r="I134" i="8"/>
  <c r="I135" i="8"/>
  <c r="I142" i="8"/>
  <c r="I143" i="8"/>
  <c r="I144" i="8"/>
  <c r="I151" i="8"/>
  <c r="I157" i="8"/>
  <c r="I169" i="8"/>
  <c r="I170" i="8"/>
  <c r="I171" i="8"/>
  <c r="I172" i="8"/>
  <c r="I173" i="8"/>
  <c r="I176" i="8"/>
  <c r="I177" i="8"/>
  <c r="I183" i="8"/>
  <c r="I184" i="8"/>
  <c r="I190" i="8"/>
  <c r="I191" i="8"/>
  <c r="I192" i="8"/>
  <c r="I193" i="8"/>
  <c r="I194" i="8"/>
  <c r="I208" i="8"/>
  <c r="I213" i="8"/>
  <c r="I214" i="8"/>
  <c r="I215" i="8"/>
  <c r="I240" i="8"/>
  <c r="I241" i="8"/>
  <c r="I248" i="8"/>
  <c r="I265" i="8"/>
  <c r="I270" i="8"/>
  <c r="I276" i="8"/>
  <c r="I278" i="8"/>
  <c r="I286" i="8"/>
  <c r="I292" i="8"/>
  <c r="I302" i="8"/>
  <c r="I303" i="8"/>
  <c r="I304" i="8"/>
  <c r="I305" i="8"/>
  <c r="I316" i="8"/>
  <c r="H11" i="8"/>
  <c r="H12" i="8"/>
  <c r="H13" i="8"/>
  <c r="H14" i="8"/>
  <c r="H15" i="8"/>
  <c r="H16" i="8"/>
  <c r="H17" i="8"/>
  <c r="H18" i="8"/>
  <c r="H20" i="8"/>
  <c r="H22" i="8"/>
  <c r="H28" i="8"/>
  <c r="H29" i="8"/>
  <c r="H30" i="8"/>
  <c r="H31" i="8"/>
  <c r="H32" i="8"/>
  <c r="H33" i="8"/>
  <c r="H34" i="8"/>
  <c r="H39" i="8"/>
  <c r="H40" i="8"/>
  <c r="H41" i="8"/>
  <c r="H42" i="8"/>
  <c r="H43" i="8"/>
  <c r="H46" i="8"/>
  <c r="H52" i="8"/>
  <c r="H53" i="8"/>
  <c r="H54" i="8"/>
  <c r="H55" i="8"/>
  <c r="H56" i="8"/>
  <c r="H57" i="8"/>
  <c r="H63" i="8"/>
  <c r="H64" i="8"/>
  <c r="H65" i="8"/>
  <c r="H67" i="8"/>
  <c r="H73" i="8"/>
  <c r="H74" i="8"/>
  <c r="H75" i="8"/>
  <c r="H78" i="8"/>
  <c r="H91" i="8"/>
  <c r="H92" i="8"/>
  <c r="H97" i="8"/>
  <c r="H98" i="8"/>
  <c r="H99" i="8"/>
  <c r="H105" i="8"/>
  <c r="H106" i="8"/>
  <c r="H107" i="8"/>
  <c r="H108" i="8"/>
  <c r="H109" i="8"/>
  <c r="H110" i="8"/>
  <c r="H111" i="8"/>
  <c r="H117" i="8"/>
  <c r="H118" i="8"/>
  <c r="H132" i="8"/>
  <c r="H133" i="8"/>
  <c r="H134" i="8"/>
  <c r="H135" i="8"/>
  <c r="H142" i="8"/>
  <c r="H143" i="8"/>
  <c r="H144" i="8"/>
  <c r="H151" i="8"/>
  <c r="H157" i="8"/>
  <c r="H169" i="8"/>
  <c r="H170" i="8"/>
  <c r="H171" i="8"/>
  <c r="H172" i="8"/>
  <c r="H173" i="8"/>
  <c r="H177" i="8"/>
  <c r="H183" i="8"/>
  <c r="H184" i="8"/>
  <c r="H190" i="8"/>
  <c r="H191" i="8"/>
  <c r="H192" i="8"/>
  <c r="H193" i="8"/>
  <c r="H194" i="8"/>
  <c r="H208" i="8"/>
  <c r="H215" i="8"/>
  <c r="H241" i="8"/>
  <c r="H248" i="8"/>
  <c r="H265" i="8"/>
  <c r="H270" i="8"/>
  <c r="H276" i="8"/>
  <c r="H278" i="8"/>
  <c r="H286" i="8"/>
  <c r="H292" i="8"/>
  <c r="H299" i="8"/>
  <c r="H305" i="8"/>
  <c r="H316" i="8"/>
  <c r="E252" i="8"/>
  <c r="D252" i="8"/>
  <c r="C252" i="8"/>
  <c r="E224" i="8"/>
  <c r="E218" i="8"/>
  <c r="G94" i="8"/>
  <c r="F94" i="8"/>
  <c r="E326" i="8"/>
  <c r="E325" i="8" s="1"/>
  <c r="D326" i="8"/>
  <c r="D325" i="8" s="1"/>
  <c r="G251" i="8"/>
  <c r="G236" i="8"/>
  <c r="F251" i="8"/>
  <c r="F236" i="8"/>
  <c r="G308" i="8"/>
  <c r="F308" i="8"/>
  <c r="E308" i="8"/>
  <c r="G296" i="8"/>
  <c r="F296" i="8"/>
  <c r="E296" i="8"/>
  <c r="G139" i="8"/>
  <c r="G140" i="8"/>
  <c r="G138" i="8" s="1"/>
  <c r="F138" i="8"/>
  <c r="F140" i="8"/>
  <c r="F139" i="8" s="1"/>
  <c r="G125" i="8"/>
  <c r="G124" i="8" s="1"/>
  <c r="F125" i="8"/>
  <c r="F124" i="8" s="1"/>
  <c r="E125" i="8"/>
  <c r="E124" i="8" s="1"/>
  <c r="D124" i="8"/>
  <c r="C124" i="8"/>
  <c r="G121" i="8"/>
  <c r="G120" i="8" s="1"/>
  <c r="F121" i="8"/>
  <c r="F120" i="8" s="1"/>
  <c r="E121" i="8"/>
  <c r="E120" i="8" s="1"/>
  <c r="D120" i="8"/>
  <c r="C120" i="8"/>
  <c r="G87" i="8"/>
  <c r="G88" i="8"/>
  <c r="F88" i="8"/>
  <c r="G89" i="8"/>
  <c r="F89" i="8"/>
  <c r="F87" i="8" s="1"/>
  <c r="G81" i="8"/>
  <c r="G48" i="8" s="1"/>
  <c r="F81" i="8"/>
  <c r="F48" i="8" s="1"/>
  <c r="D82" i="8"/>
  <c r="D81" i="8" s="1"/>
  <c r="C82" i="8"/>
  <c r="C81" i="8" s="1"/>
  <c r="E82" i="8"/>
  <c r="E81" i="8" s="1"/>
  <c r="G38" i="8"/>
  <c r="G37" i="8" s="1"/>
  <c r="G36" i="8" s="1"/>
  <c r="F38" i="8"/>
  <c r="F37" i="8" s="1"/>
  <c r="F36" i="8" s="1"/>
  <c r="G27" i="8"/>
  <c r="G26" i="8" s="1"/>
  <c r="G25" i="8" s="1"/>
  <c r="F27" i="8"/>
  <c r="F26" i="8" s="1"/>
  <c r="F25" i="8" s="1"/>
  <c r="G10" i="8"/>
  <c r="G9" i="8" s="1"/>
  <c r="G8" i="8" s="1"/>
  <c r="F10" i="8"/>
  <c r="F9" i="8" s="1"/>
  <c r="F8" i="8" s="1"/>
  <c r="H8" i="1"/>
  <c r="H14" i="1" s="1"/>
  <c r="F8" i="1"/>
  <c r="F11" i="1"/>
  <c r="G113" i="8" l="1"/>
  <c r="G86" i="8" s="1"/>
  <c r="F295" i="8"/>
  <c r="F281" i="8" s="1"/>
  <c r="G295" i="8"/>
  <c r="G281" i="8" s="1"/>
  <c r="G7" i="8"/>
  <c r="F113" i="8"/>
  <c r="F86" i="8" s="1"/>
  <c r="F7" i="8"/>
  <c r="F12" i="5"/>
  <c r="F11" i="5" s="1"/>
  <c r="E12" i="5"/>
  <c r="E11" i="5" s="1"/>
  <c r="D12" i="5"/>
  <c r="C12" i="5"/>
  <c r="C11" i="5" s="1"/>
  <c r="B12" i="5"/>
  <c r="F348" i="8" l="1"/>
  <c r="G348" i="8"/>
  <c r="H12" i="5"/>
  <c r="G12" i="5"/>
  <c r="D11" i="5"/>
  <c r="B11" i="5"/>
  <c r="H11" i="5" l="1"/>
  <c r="G11" i="5"/>
  <c r="J14" i="1"/>
  <c r="I14" i="1"/>
  <c r="G136" i="7" l="1"/>
  <c r="G135" i="7"/>
  <c r="G134" i="7"/>
  <c r="G133" i="7"/>
  <c r="D314" i="8" l="1"/>
  <c r="E291" i="8"/>
  <c r="C290" i="8"/>
  <c r="D284" i="8"/>
  <c r="C284" i="8"/>
  <c r="E277" i="8"/>
  <c r="E275" i="8"/>
  <c r="C274" i="8"/>
  <c r="E269" i="8"/>
  <c r="C268" i="8"/>
  <c r="E264" i="8"/>
  <c r="D263" i="8"/>
  <c r="D262" i="8" s="1"/>
  <c r="D261" i="8" s="1"/>
  <c r="D251" i="8" s="1"/>
  <c r="D239" i="8"/>
  <c r="E212" i="8"/>
  <c r="I212" i="8" s="1"/>
  <c r="E190" i="8"/>
  <c r="D189" i="8"/>
  <c r="D188" i="8" s="1"/>
  <c r="D187" i="8" s="1"/>
  <c r="C189" i="8"/>
  <c r="E181" i="8"/>
  <c r="E179" i="8"/>
  <c r="D175" i="8"/>
  <c r="D149" i="8"/>
  <c r="C140" i="8"/>
  <c r="D131" i="8"/>
  <c r="C131" i="8"/>
  <c r="D115" i="8"/>
  <c r="C115" i="8"/>
  <c r="C114" i="8" s="1"/>
  <c r="C113" i="8" s="1"/>
  <c r="E104" i="8"/>
  <c r="D104" i="8"/>
  <c r="D89" i="8"/>
  <c r="E71" i="8"/>
  <c r="C71" i="8"/>
  <c r="E50" i="8"/>
  <c r="F46" i="8"/>
  <c r="G46" i="8" s="1"/>
  <c r="F45" i="8"/>
  <c r="G45" i="8" s="1"/>
  <c r="F44" i="8"/>
  <c r="G44" i="8" s="1"/>
  <c r="E38" i="8"/>
  <c r="D166" i="8" l="1"/>
  <c r="D313" i="8"/>
  <c r="D283" i="8"/>
  <c r="D238" i="8"/>
  <c r="D148" i="8"/>
  <c r="D88" i="8"/>
  <c r="D206" i="8"/>
  <c r="D205" i="8" s="1"/>
  <c r="D204" i="8" s="1"/>
  <c r="D203" i="8" s="1"/>
  <c r="C289" i="8"/>
  <c r="C283" i="8"/>
  <c r="C273" i="8"/>
  <c r="C267" i="8"/>
  <c r="D155" i="8"/>
  <c r="D154" i="8" s="1"/>
  <c r="D114" i="8"/>
  <c r="D113" i="8" s="1"/>
  <c r="I115" i="8"/>
  <c r="D130" i="8"/>
  <c r="I131" i="8"/>
  <c r="C139" i="8"/>
  <c r="C130" i="8"/>
  <c r="H131" i="8"/>
  <c r="E140" i="8"/>
  <c r="E206" i="8"/>
  <c r="C38" i="8"/>
  <c r="D61" i="8"/>
  <c r="E89" i="8"/>
  <c r="I89" i="8" s="1"/>
  <c r="E263" i="8"/>
  <c r="C297" i="8"/>
  <c r="C76" i="8"/>
  <c r="E148" i="8"/>
  <c r="E211" i="8"/>
  <c r="I211" i="8" s="1"/>
  <c r="E303" i="8"/>
  <c r="E290" i="8"/>
  <c r="C44" i="8"/>
  <c r="E115" i="8"/>
  <c r="C96" i="8"/>
  <c r="H96" i="8" s="1"/>
  <c r="D38" i="8"/>
  <c r="D71" i="8"/>
  <c r="D96" i="8"/>
  <c r="E131" i="8"/>
  <c r="E175" i="8"/>
  <c r="E166" i="8" s="1"/>
  <c r="E189" i="8"/>
  <c r="I189" i="8" s="1"/>
  <c r="E239" i="8"/>
  <c r="I239" i="8" s="1"/>
  <c r="E268" i="8"/>
  <c r="E284" i="8"/>
  <c r="D50" i="8"/>
  <c r="D49" i="8" s="1"/>
  <c r="D48" i="8" s="1"/>
  <c r="E155" i="8"/>
  <c r="C246" i="8"/>
  <c r="E314" i="8"/>
  <c r="E49" i="8"/>
  <c r="C10" i="8"/>
  <c r="D103" i="8"/>
  <c r="E103" i="8"/>
  <c r="E10" i="8"/>
  <c r="C103" i="8"/>
  <c r="D10" i="8"/>
  <c r="D27" i="8"/>
  <c r="E274" i="8"/>
  <c r="C27" i="8"/>
  <c r="E27" i="8"/>
  <c r="E36" i="8"/>
  <c r="E37" i="8"/>
  <c r="C187" i="8"/>
  <c r="C188" i="8"/>
  <c r="G30" i="3"/>
  <c r="G28" i="3"/>
  <c r="G26" i="3"/>
  <c r="F30" i="3"/>
  <c r="F26" i="3"/>
  <c r="K30" i="3" l="1"/>
  <c r="J30" i="3"/>
  <c r="K12" i="3"/>
  <c r="J12" i="3"/>
  <c r="F42" i="3"/>
  <c r="G42" i="3"/>
  <c r="H166" i="8"/>
  <c r="E165" i="8"/>
  <c r="I175" i="8"/>
  <c r="D165" i="8"/>
  <c r="I166" i="8"/>
  <c r="D147" i="8"/>
  <c r="D312" i="8"/>
  <c r="D237" i="8"/>
  <c r="D236" i="8" s="1"/>
  <c r="D102" i="8"/>
  <c r="I102" i="8" s="1"/>
  <c r="I103" i="8"/>
  <c r="D87" i="8"/>
  <c r="I70" i="8"/>
  <c r="I71" i="8"/>
  <c r="D36" i="8"/>
  <c r="I36" i="8" s="1"/>
  <c r="I38" i="8"/>
  <c r="D37" i="8"/>
  <c r="I37" i="8" s="1"/>
  <c r="D26" i="8"/>
  <c r="D25" i="8" s="1"/>
  <c r="I27" i="8"/>
  <c r="D9" i="8"/>
  <c r="D8" i="8" s="1"/>
  <c r="I10" i="8"/>
  <c r="H189" i="8"/>
  <c r="C282" i="8"/>
  <c r="C261" i="8"/>
  <c r="D129" i="8"/>
  <c r="I129" i="8" s="1"/>
  <c r="I130" i="8"/>
  <c r="I114" i="8"/>
  <c r="C138" i="8"/>
  <c r="C129" i="8"/>
  <c r="H130" i="8"/>
  <c r="C102" i="8"/>
  <c r="H102" i="8" s="1"/>
  <c r="H103" i="8"/>
  <c r="C9" i="8"/>
  <c r="H10" i="8"/>
  <c r="C37" i="8"/>
  <c r="H37" i="8" s="1"/>
  <c r="H38" i="8"/>
  <c r="C26" i="8"/>
  <c r="H27" i="8"/>
  <c r="E87" i="8"/>
  <c r="E88" i="8"/>
  <c r="I88" i="8" s="1"/>
  <c r="E48" i="8"/>
  <c r="E238" i="8"/>
  <c r="I238" i="8" s="1"/>
  <c r="D95" i="8"/>
  <c r="E154" i="8"/>
  <c r="C296" i="8"/>
  <c r="E102" i="8"/>
  <c r="C245" i="8"/>
  <c r="E302" i="8"/>
  <c r="E295" i="8" s="1"/>
  <c r="E283" i="8"/>
  <c r="E130" i="8"/>
  <c r="C95" i="8"/>
  <c r="H95" i="8" s="1"/>
  <c r="E205" i="8"/>
  <c r="C60" i="8"/>
  <c r="E188" i="8"/>
  <c r="I188" i="8" s="1"/>
  <c r="E289" i="8"/>
  <c r="E262" i="8"/>
  <c r="C36" i="8"/>
  <c r="H36" i="8" s="1"/>
  <c r="C70" i="8"/>
  <c r="E273" i="8"/>
  <c r="E313" i="8"/>
  <c r="E267" i="8"/>
  <c r="E114" i="8"/>
  <c r="E113" i="8" s="1"/>
  <c r="D60" i="8"/>
  <c r="E139" i="8"/>
  <c r="E26" i="8"/>
  <c r="E9" i="8"/>
  <c r="G83" i="3"/>
  <c r="G78" i="3"/>
  <c r="J78" i="3" s="1"/>
  <c r="E161" i="7"/>
  <c r="E160" i="7" s="1"/>
  <c r="E149" i="7"/>
  <c r="E155" i="7"/>
  <c r="E154" i="7" s="1"/>
  <c r="K42" i="3" l="1"/>
  <c r="G49" i="3"/>
  <c r="H165" i="8"/>
  <c r="I165" i="8"/>
  <c r="C86" i="8"/>
  <c r="D86" i="8"/>
  <c r="D7" i="8"/>
  <c r="I87" i="8"/>
  <c r="I281" i="8"/>
  <c r="I9" i="8"/>
  <c r="H129" i="8"/>
  <c r="I26" i="8"/>
  <c r="H188" i="8"/>
  <c r="I113" i="8"/>
  <c r="C94" i="8"/>
  <c r="H94" i="8" s="1"/>
  <c r="C8" i="8"/>
  <c r="H9" i="8"/>
  <c r="H70" i="8"/>
  <c r="C48" i="8"/>
  <c r="C25" i="8"/>
  <c r="H26" i="8"/>
  <c r="E261" i="8"/>
  <c r="E187" i="8"/>
  <c r="E204" i="8"/>
  <c r="E203" i="8" s="1"/>
  <c r="H295" i="8"/>
  <c r="E312" i="8"/>
  <c r="E94" i="8"/>
  <c r="C244" i="8"/>
  <c r="D94" i="8"/>
  <c r="E129" i="8"/>
  <c r="E138" i="8"/>
  <c r="E282" i="8"/>
  <c r="E147" i="8"/>
  <c r="E237" i="8"/>
  <c r="E236" i="8" s="1"/>
  <c r="I236" i="8" s="1"/>
  <c r="E25" i="8"/>
  <c r="I25" i="8" s="1"/>
  <c r="E8" i="8"/>
  <c r="I8" i="8" s="1"/>
  <c r="E148" i="7"/>
  <c r="F149" i="7"/>
  <c r="G149" i="7" s="1"/>
  <c r="E192" i="7"/>
  <c r="E11" i="7"/>
  <c r="E15" i="7"/>
  <c r="E10" i="7" s="1"/>
  <c r="E9" i="7" s="1"/>
  <c r="E8" i="7" s="1"/>
  <c r="E231" i="7"/>
  <c r="E230" i="7" s="1"/>
  <c r="E229" i="7" s="1"/>
  <c r="E232" i="7"/>
  <c r="E259" i="7"/>
  <c r="E258" i="7" s="1"/>
  <c r="E257" i="7" s="1"/>
  <c r="E256" i="7" s="1"/>
  <c r="E251" i="7"/>
  <c r="E250" i="7" s="1"/>
  <c r="E249" i="7" s="1"/>
  <c r="E242" i="7" s="1"/>
  <c r="E236" i="7"/>
  <c r="E237" i="7"/>
  <c r="E238" i="7"/>
  <c r="E222" i="7"/>
  <c r="E224" i="7"/>
  <c r="E216" i="7"/>
  <c r="E215" i="7" s="1"/>
  <c r="E214" i="7" s="1"/>
  <c r="E210" i="7"/>
  <c r="E209" i="7" s="1"/>
  <c r="E208" i="7" s="1"/>
  <c r="E211" i="7"/>
  <c r="E196" i="7"/>
  <c r="E195" i="7" s="1"/>
  <c r="E194" i="7" s="1"/>
  <c r="E193" i="7" s="1"/>
  <c r="E186" i="7"/>
  <c r="E185" i="7" s="1"/>
  <c r="E181" i="7"/>
  <c r="E180" i="7" s="1"/>
  <c r="E179" i="7" s="1"/>
  <c r="E178" i="7" s="1"/>
  <c r="E177" i="7" s="1"/>
  <c r="E170" i="7"/>
  <c r="E169" i="7" s="1"/>
  <c r="E168" i="7" s="1"/>
  <c r="E167" i="7" s="1"/>
  <c r="E135" i="7"/>
  <c r="E134" i="7" s="1"/>
  <c r="E136" i="7"/>
  <c r="E159" i="7"/>
  <c r="E158" i="7" s="1"/>
  <c r="E142" i="7"/>
  <c r="E141" i="7" s="1"/>
  <c r="E140" i="7" s="1"/>
  <c r="E118" i="7"/>
  <c r="E117" i="7" s="1"/>
  <c r="E116" i="7" s="1"/>
  <c r="E115" i="7" s="1"/>
  <c r="E127" i="7"/>
  <c r="E126" i="7" s="1"/>
  <c r="E125" i="7" s="1"/>
  <c r="E124" i="7" s="1"/>
  <c r="E110" i="7"/>
  <c r="E109" i="7" s="1"/>
  <c r="E108" i="7" s="1"/>
  <c r="E107" i="7" s="1"/>
  <c r="E98" i="7"/>
  <c r="E101" i="7"/>
  <c r="E84" i="7"/>
  <c r="E83" i="7" s="1"/>
  <c r="E72" i="7"/>
  <c r="E71" i="7" s="1"/>
  <c r="E70" i="7" s="1"/>
  <c r="E51" i="7"/>
  <c r="E50" i="7" s="1"/>
  <c r="E49" i="7" s="1"/>
  <c r="E48" i="7" s="1"/>
  <c r="E33" i="7"/>
  <c r="E39" i="7"/>
  <c r="E38" i="7" s="1"/>
  <c r="E28" i="7"/>
  <c r="F14" i="1"/>
  <c r="E90" i="3"/>
  <c r="C222" i="7"/>
  <c r="C221" i="7" s="1"/>
  <c r="G106" i="3" l="1"/>
  <c r="E86" i="8"/>
  <c r="E7" i="8"/>
  <c r="I7" i="8" s="1"/>
  <c r="D348" i="8"/>
  <c r="I237" i="8"/>
  <c r="C7" i="8"/>
  <c r="C348" i="8" s="1"/>
  <c r="C281" i="8"/>
  <c r="H281" i="8" s="1"/>
  <c r="I94" i="8"/>
  <c r="I187" i="8"/>
  <c r="H187" i="8"/>
  <c r="E251" i="8"/>
  <c r="I203" i="8"/>
  <c r="H8" i="8"/>
  <c r="H25" i="8"/>
  <c r="I48" i="8"/>
  <c r="H48" i="8"/>
  <c r="E281" i="8"/>
  <c r="H236" i="8"/>
  <c r="E221" i="7"/>
  <c r="E220" i="7" s="1"/>
  <c r="E207" i="7" s="1"/>
  <c r="F148" i="7"/>
  <c r="G148" i="7" s="1"/>
  <c r="E147" i="7"/>
  <c r="E36" i="7"/>
  <c r="E37" i="7"/>
  <c r="E228" i="7"/>
  <c r="E133" i="7"/>
  <c r="E97" i="7"/>
  <c r="E96" i="7" s="1"/>
  <c r="E88" i="7" s="1"/>
  <c r="E27" i="7"/>
  <c r="E26" i="7" s="1"/>
  <c r="E25" i="7" s="1"/>
  <c r="E7" i="7" s="1"/>
  <c r="E82" i="7"/>
  <c r="E81" i="7"/>
  <c r="E50" i="3"/>
  <c r="J50" i="3" s="1"/>
  <c r="E348" i="8" l="1"/>
  <c r="I86" i="8"/>
  <c r="H86" i="8"/>
  <c r="H7" i="8"/>
  <c r="F147" i="7"/>
  <c r="G147" i="7" s="1"/>
  <c r="E146" i="7"/>
  <c r="F146" i="7" s="1"/>
  <c r="G146" i="7" s="1"/>
  <c r="E80" i="7"/>
  <c r="E262" i="7" s="1"/>
  <c r="E83" i="3"/>
  <c r="J83" i="3" s="1"/>
  <c r="E49" i="3" l="1"/>
  <c r="J49" i="3" s="1"/>
  <c r="E89" i="3"/>
  <c r="J89" i="3" s="1"/>
  <c r="H348" i="8"/>
  <c r="I348" i="8"/>
  <c r="E26" i="3"/>
  <c r="E28" i="3"/>
  <c r="E36" i="3"/>
  <c r="E106" i="3" l="1"/>
  <c r="J106" i="3" s="1"/>
  <c r="E42" i="3"/>
  <c r="J42" i="3" s="1"/>
  <c r="G11" i="1"/>
  <c r="G8" i="1"/>
  <c r="F83" i="3"/>
  <c r="K83" i="3" s="1"/>
  <c r="F78" i="3"/>
  <c r="K73" i="3"/>
  <c r="F50" i="3"/>
  <c r="K50" i="3" s="1"/>
  <c r="D259" i="7"/>
  <c r="D258" i="7" s="1"/>
  <c r="D257" i="7" s="1"/>
  <c r="D256" i="7" s="1"/>
  <c r="D242" i="7"/>
  <c r="D232" i="7"/>
  <c r="D231" i="7" s="1"/>
  <c r="D230" i="7" s="1"/>
  <c r="D229" i="7" s="1"/>
  <c r="D211" i="7"/>
  <c r="D210" i="7" s="1"/>
  <c r="D209" i="7" s="1"/>
  <c r="D208" i="7" s="1"/>
  <c r="D207" i="7" s="1"/>
  <c r="D196" i="7"/>
  <c r="D195" i="7" s="1"/>
  <c r="D194" i="7" s="1"/>
  <c r="D193" i="7" s="1"/>
  <c r="D192" i="7" s="1"/>
  <c r="D181" i="7"/>
  <c r="D180" i="7" s="1"/>
  <c r="D179" i="7" s="1"/>
  <c r="D178" i="7" s="1"/>
  <c r="D177" i="7" s="1"/>
  <c r="D170" i="7"/>
  <c r="D169" i="7" s="1"/>
  <c r="D168" i="7" s="1"/>
  <c r="D167" i="7" s="1"/>
  <c r="D149" i="7"/>
  <c r="D148" i="7" s="1"/>
  <c r="D155" i="7"/>
  <c r="D154" i="7" s="1"/>
  <c r="D142" i="7"/>
  <c r="D141" i="7" s="1"/>
  <c r="D140" i="7" s="1"/>
  <c r="D136" i="7"/>
  <c r="D135" i="7" s="1"/>
  <c r="D134" i="7" s="1"/>
  <c r="D118" i="7"/>
  <c r="D117" i="7" s="1"/>
  <c r="D116" i="7" s="1"/>
  <c r="D115" i="7" s="1"/>
  <c r="D110" i="7"/>
  <c r="D109" i="7" s="1"/>
  <c r="D108" i="7" s="1"/>
  <c r="D107" i="7" s="1"/>
  <c r="D98" i="7"/>
  <c r="D101" i="7"/>
  <c r="D91" i="7"/>
  <c r="D90" i="7" s="1"/>
  <c r="D89" i="7" s="1"/>
  <c r="D84" i="7"/>
  <c r="D83" i="7" s="1"/>
  <c r="D82" i="7" s="1"/>
  <c r="D81" i="7" s="1"/>
  <c r="D72" i="7"/>
  <c r="D71" i="7" s="1"/>
  <c r="D70" i="7" s="1"/>
  <c r="D66" i="7"/>
  <c r="D61" i="7" s="1"/>
  <c r="D60" i="7" s="1"/>
  <c r="D51" i="7"/>
  <c r="D50" i="7" s="1"/>
  <c r="D49" i="7" s="1"/>
  <c r="D39" i="7"/>
  <c r="D38" i="7" s="1"/>
  <c r="D28" i="7"/>
  <c r="D33" i="7"/>
  <c r="D11" i="7"/>
  <c r="D15" i="7"/>
  <c r="G14" i="1" l="1"/>
  <c r="D36" i="7"/>
  <c r="D37" i="7"/>
  <c r="F49" i="3"/>
  <c r="K49" i="3" s="1"/>
  <c r="D228" i="7"/>
  <c r="F89" i="3"/>
  <c r="K89" i="3" s="1"/>
  <c r="D48" i="7"/>
  <c r="D97" i="7"/>
  <c r="D96" i="7" s="1"/>
  <c r="D88" i="7" s="1"/>
  <c r="D133" i="7"/>
  <c r="D147" i="7"/>
  <c r="D146" i="7" s="1"/>
  <c r="D27" i="7"/>
  <c r="D26" i="7" s="1"/>
  <c r="D25" i="7" s="1"/>
  <c r="D10" i="7"/>
  <c r="D9" i="7" s="1"/>
  <c r="D8" i="7" s="1"/>
  <c r="C245" i="7"/>
  <c r="C244" i="7"/>
  <c r="C243" i="7" s="1"/>
  <c r="C242" i="7" s="1"/>
  <c r="C238" i="7"/>
  <c r="C237" i="7" s="1"/>
  <c r="C236" i="7" s="1"/>
  <c r="C232" i="7"/>
  <c r="C231" i="7" s="1"/>
  <c r="C230" i="7" s="1"/>
  <c r="C220" i="7"/>
  <c r="C216" i="7"/>
  <c r="C215" i="7" s="1"/>
  <c r="C214" i="7" s="1"/>
  <c r="C203" i="7"/>
  <c r="C202" i="7" s="1"/>
  <c r="C201" i="7" s="1"/>
  <c r="C200" i="7" s="1"/>
  <c r="C192" i="7" s="1"/>
  <c r="C170" i="7"/>
  <c r="C169" i="7" s="1"/>
  <c r="C159" i="7"/>
  <c r="C149" i="7"/>
  <c r="C148" i="7" s="1"/>
  <c r="C147" i="7" s="1"/>
  <c r="C146" i="7" s="1"/>
  <c r="C127" i="7"/>
  <c r="C126" i="7" s="1"/>
  <c r="C125" i="7" s="1"/>
  <c r="C124" i="7" s="1"/>
  <c r="C118" i="7"/>
  <c r="C117" i="7" s="1"/>
  <c r="C116" i="7" s="1"/>
  <c r="C115" i="7" s="1"/>
  <c r="C110" i="7"/>
  <c r="C109" i="7" s="1"/>
  <c r="C108" i="7" s="1"/>
  <c r="C107" i="7" s="1"/>
  <c r="C98" i="7"/>
  <c r="C101" i="7"/>
  <c r="C91" i="7"/>
  <c r="C90" i="7" s="1"/>
  <c r="C89" i="7" s="1"/>
  <c r="C77" i="7"/>
  <c r="C76" i="7" s="1"/>
  <c r="C72" i="7"/>
  <c r="C71" i="7" s="1"/>
  <c r="C62" i="7"/>
  <c r="C61" i="7" s="1"/>
  <c r="C60" i="7" s="1"/>
  <c r="C51" i="7"/>
  <c r="C50" i="7" s="1"/>
  <c r="C49" i="7" s="1"/>
  <c r="C39" i="7"/>
  <c r="C38" i="7" s="1"/>
  <c r="C37" i="7" s="1"/>
  <c r="C28" i="7"/>
  <c r="C33" i="7"/>
  <c r="C21" i="7"/>
  <c r="C11" i="7"/>
  <c r="C15" i="7"/>
  <c r="C19" i="7"/>
  <c r="F106" i="3" l="1"/>
  <c r="K106" i="3" s="1"/>
  <c r="D80" i="7"/>
  <c r="D7" i="7"/>
  <c r="C229" i="7"/>
  <c r="C208" i="7"/>
  <c r="C207" i="7" s="1"/>
  <c r="C168" i="7"/>
  <c r="C167" i="7"/>
  <c r="C70" i="7"/>
  <c r="C48" i="7" s="1"/>
  <c r="C97" i="7"/>
  <c r="C96" i="7" s="1"/>
  <c r="C88" i="7" s="1"/>
  <c r="C27" i="7"/>
  <c r="C26" i="7" s="1"/>
  <c r="C25" i="7" s="1"/>
  <c r="C10" i="7"/>
  <c r="C9" i="7" s="1"/>
  <c r="C8" i="7" s="1"/>
  <c r="C45" i="7"/>
  <c r="F45" i="7" s="1"/>
  <c r="G45" i="7" s="1"/>
  <c r="D262" i="7" l="1"/>
  <c r="C44" i="7"/>
  <c r="F44" i="7" l="1"/>
  <c r="G44" i="7" s="1"/>
  <c r="C36" i="7"/>
  <c r="C7" i="7" s="1"/>
</calcChain>
</file>

<file path=xl/sharedStrings.xml><?xml version="1.0" encoding="utf-8"?>
<sst xmlns="http://schemas.openxmlformats.org/spreadsheetml/2006/main" count="832" uniqueCount="293">
  <si>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</si>
  <si>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</si>
  <si>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</si>
  <si>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</si>
  <si>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</si>
  <si>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</si>
  <si>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</si>
  <si>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</si>
  <si>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</si>
  <si>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</si>
  <si>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</si>
  <si>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</si>
  <si>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</si>
  <si>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</si>
  <si>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</si>
  <si>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</si>
  <si>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</si>
  <si>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</si>
  <si>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</si>
  <si>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</si>
  <si>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</si>
  <si>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</si>
  <si>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</si>
  <si>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</si>
  <si>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</si>
  <si>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</si>
  <si>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</si>
  <si>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</si>
  <si>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</si>
  <si>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</si>
  <si>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>Materijalni rashodi</t>
  </si>
  <si>
    <t>Vlastiti prihodi</t>
  </si>
  <si>
    <t>B) SAŽETAK RAČUNA FINANCIRANJA</t>
  </si>
  <si>
    <t>A) SAŽETAK RAČUNA PRIHODA I RASHODA</t>
  </si>
  <si>
    <t>UKUPAN DONOS VIŠKA / MANJKA IZ PRETHODNE(IH) GODINE***</t>
  </si>
  <si>
    <t>C) PRENESENI VIŠAK ILI PRENESENI MANJAK I VIŠEGODIŠNJI PLAN URAVNOTEŽENJA</t>
  </si>
  <si>
    <t>Naziv</t>
  </si>
  <si>
    <t>Pomoći iz inozemstva i od subjekata unutar općeg proračuna</t>
  </si>
  <si>
    <t>Prihodi od prodaje proizvoda i robe te pruženih usluga i prihodi od donacija</t>
  </si>
  <si>
    <t>Prihodi iz nadležnog proračuna</t>
  </si>
  <si>
    <t>Prihodi od upravnih i administrativnih pristojbi</t>
  </si>
  <si>
    <t>Financijski rashodi</t>
  </si>
  <si>
    <t>Decentralizirana sredstva za SŠ</t>
  </si>
  <si>
    <t>Donacije za srednje škole</t>
  </si>
  <si>
    <t>MZO za proračunske korisnike</t>
  </si>
  <si>
    <t>Ostale institucije za srednje škole</t>
  </si>
  <si>
    <t xml:space="preserve">Pomoći </t>
  </si>
  <si>
    <t>Ukupni prihodi</t>
  </si>
  <si>
    <t>092 Srednjoškolsko obrazovanje</t>
  </si>
  <si>
    <t>eur</t>
  </si>
  <si>
    <t>Pomoći</t>
  </si>
  <si>
    <t>Nenamjenski prihodi i primici</t>
  </si>
  <si>
    <t>Ukupni rashodi</t>
  </si>
  <si>
    <t>A220104</t>
  </si>
  <si>
    <t>Plaće i drugi rashodi za zaposlene srednjih škola</t>
  </si>
  <si>
    <t>izvor:</t>
  </si>
  <si>
    <t>53082 Ministarstvo znanosti i obrazovanja za poračunske korisnike</t>
  </si>
  <si>
    <t>Plaće (Bruto)</t>
  </si>
  <si>
    <t>Ostali rashodi za zaposlene</t>
  </si>
  <si>
    <t>Doprinosi na plaće</t>
  </si>
  <si>
    <t>Intelektualne i osobne usluge</t>
  </si>
  <si>
    <t>Pristojbe i naknade</t>
  </si>
  <si>
    <t>Redovna djelatnost srednjih škola - minimalni standard</t>
  </si>
  <si>
    <t>A220101</t>
  </si>
  <si>
    <t>Materijalni rashodi SŠ po kriterijima</t>
  </si>
  <si>
    <t>48007  Decentralizirana sredstva za srednje škole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</si>
  <si>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</si>
  <si>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</si>
  <si>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</si>
  <si>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</si>
  <si>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</si>
  <si>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</si>
  <si>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A220102</t>
  </si>
  <si>
    <t>Materijalni rashodi SŠ po stvarnom trošku</t>
  </si>
  <si>
    <t>48007 Decentralizirana sredstva za srednje škole</t>
  </si>
  <si>
    <t>Zakupnine i najmanine+zdravstvene usluge</t>
  </si>
  <si>
    <t>Premije osiguranja</t>
  </si>
  <si>
    <t>A220103</t>
  </si>
  <si>
    <t>Materijalni rashodi SŠ - drugi izvori</t>
  </si>
  <si>
    <t>izvor</t>
  </si>
  <si>
    <t>32400 Vlastiti prihodi</t>
  </si>
  <si>
    <t>Uredska oprema i namještaj</t>
  </si>
  <si>
    <t>Plaće za redovan rad</t>
  </si>
  <si>
    <t>Doprinosi za mirovinsko</t>
  </si>
  <si>
    <t>A230101</t>
  </si>
  <si>
    <t xml:space="preserve">Materijalni troškovi iznad standarda </t>
  </si>
  <si>
    <t>11001 Nenamjenski prihodi i primici</t>
  </si>
  <si>
    <t xml:space="preserve">Energija </t>
  </si>
  <si>
    <t>A230102</t>
  </si>
  <si>
    <t>Županijska natjecanja</t>
  </si>
  <si>
    <t>Uredski materijal i ostali materijalni rashodi</t>
  </si>
  <si>
    <t>Reprezentacija</t>
  </si>
  <si>
    <t>58400 Školski sportski savez Istarske županije</t>
  </si>
  <si>
    <t>62400 Donacije za srednje škole</t>
  </si>
  <si>
    <t>A230148</t>
  </si>
  <si>
    <t>Financiranje učenika sa posebnim potrebama</t>
  </si>
  <si>
    <t>Službena putovanja</t>
  </si>
  <si>
    <t>A230165</t>
  </si>
  <si>
    <t>A230184</t>
  </si>
  <si>
    <t>Zavičajna nastava</t>
  </si>
  <si>
    <t>Ostale usluge</t>
  </si>
  <si>
    <t>Investicijsko održavanje srednjih škola</t>
  </si>
  <si>
    <t>Investicijsko održavanje SŠ -minimalni standardi</t>
  </si>
  <si>
    <t>K240601</t>
  </si>
  <si>
    <t>UKUPNO RASHODI I IZDACI</t>
  </si>
  <si>
    <t>Zatezne kamate</t>
  </si>
  <si>
    <t>Ostala nematerijalna imovina</t>
  </si>
  <si>
    <t>Predsjednik školskog odbora:</t>
  </si>
  <si>
    <t>Projekcija proračuna
za 2026.</t>
  </si>
  <si>
    <t>FINANCIJSKI RASHODI</t>
  </si>
  <si>
    <t>OSTALI RASHODI</t>
  </si>
  <si>
    <t>Kazne, penali, naknada</t>
  </si>
  <si>
    <t>NEFINANCIJSKA IMOVINA</t>
  </si>
  <si>
    <t>Nematerijalna imovina</t>
  </si>
  <si>
    <t>Naknada trošk.osobama izvan rad.odnosa</t>
  </si>
  <si>
    <t>Ostali nespom.rashodi</t>
  </si>
  <si>
    <t>Bankarske usluige i usl.plat.prometa</t>
  </si>
  <si>
    <t>RASHODI ZA NABAVU NEF.IMOVINE</t>
  </si>
  <si>
    <t>Postrojenja i oprema</t>
  </si>
  <si>
    <t>Knjige</t>
  </si>
  <si>
    <t>53082   Ministarstvo znanosti, obrazovanja i sporta</t>
  </si>
  <si>
    <t>58400  Ostale institucije za srednje škole</t>
  </si>
  <si>
    <t>RSHODI POSLOVANJA</t>
  </si>
  <si>
    <t>Naknade troškova zaposl.</t>
  </si>
  <si>
    <t>Naknade troškova osobama izvan rad.odnosa</t>
  </si>
  <si>
    <t>Oprema</t>
  </si>
  <si>
    <t>Sportska oprema</t>
  </si>
  <si>
    <t>PROGRAMI OBRAZOVANJA IZNAD STANDARDA</t>
  </si>
  <si>
    <t>Naknade trošova zaposlenima</t>
  </si>
  <si>
    <t>Doprinosi iz plaće</t>
  </si>
  <si>
    <t>Materijslni rashodi</t>
  </si>
  <si>
    <t>Naknade trošk.zaposlenima</t>
  </si>
  <si>
    <t>Plaća za redovan rad</t>
  </si>
  <si>
    <t>A230139</t>
  </si>
  <si>
    <t>MATURALNE ZABAVE</t>
  </si>
  <si>
    <t>A230140</t>
  </si>
  <si>
    <t>SUFINANCIRANJE REDOVNE DJELATNOSTI</t>
  </si>
  <si>
    <t>55042 Grad Buje za proračunske korisnike</t>
  </si>
  <si>
    <t>Ostali nespomenuti rashodi</t>
  </si>
  <si>
    <t>A230145</t>
  </si>
  <si>
    <t>VJEŽBENIČKE TVRTKE ZA EKONOMISTE</t>
  </si>
  <si>
    <t>UČENIČKI SERVIS</t>
  </si>
  <si>
    <t>32400  Vlastiti prihodi srednjih škola</t>
  </si>
  <si>
    <t>A230176</t>
  </si>
  <si>
    <t>DRŽAVNO NATJECANJE</t>
  </si>
  <si>
    <t>53080 Agencija za odgoj i obrazovanje</t>
  </si>
  <si>
    <t>Naknade troškova osob.izvan rad.odnosa</t>
  </si>
  <si>
    <t>Ostali nespom.rashodi poslovanja</t>
  </si>
  <si>
    <t>A240202</t>
  </si>
  <si>
    <t xml:space="preserve">11001 Nenamjenski prihodi i primici </t>
  </si>
  <si>
    <t>Kapitalna ulaganja u srednje škole</t>
  </si>
  <si>
    <t>K240413</t>
  </si>
  <si>
    <t>TSŠ LEONARDO DA VICI BUJE-BUIE</t>
  </si>
  <si>
    <t>Dodatna ulaganja na građ.objektima</t>
  </si>
  <si>
    <t>48008 Decentralizirana sredstva za kapit.ulaganje</t>
  </si>
  <si>
    <t>Ostala nemat.imovina</t>
  </si>
  <si>
    <t>OPREMANJE U SREDNJIM ŠKOLAMA</t>
  </si>
  <si>
    <t>ŠKOLSKI NAMJEŠTAJ I OPREMA</t>
  </si>
  <si>
    <t>Rashodi za nabavu proizved.imovine</t>
  </si>
  <si>
    <t>48008 Decentraliz.sredstva za kapit.ulaganje</t>
  </si>
  <si>
    <t>K240602</t>
  </si>
  <si>
    <t>OPREMANJE BIBLIOTEKE</t>
  </si>
  <si>
    <t>11001  Nenamjenski prihodi i primici</t>
  </si>
  <si>
    <t>Naknade građanima i kućanstvima</t>
  </si>
  <si>
    <t>A230204</t>
  </si>
  <si>
    <t>Provedba kurikuluma</t>
  </si>
  <si>
    <t>A230209</t>
  </si>
  <si>
    <t>Menstrualne higijenske potrebe</t>
  </si>
  <si>
    <t xml:space="preserve"> 53082 Ministarstvo znanosti, obrazovanja i sporta</t>
  </si>
  <si>
    <t>53102 Ministarstvo rada, mirov.sustava, obit., i soc.politika</t>
  </si>
  <si>
    <t>Tekuće donacije u naravi</t>
  </si>
  <si>
    <t>A240201</t>
  </si>
  <si>
    <t>Investicijsko održavanje SŠ-min.standard</t>
  </si>
  <si>
    <t xml:space="preserve">48007 Decentralizirana sredstva za srednje škole  </t>
  </si>
  <si>
    <t>K240604</t>
  </si>
  <si>
    <t>Opremanje kabineta</t>
  </si>
  <si>
    <t>Pomoći nenadležnih proračuna</t>
  </si>
  <si>
    <t>Ostale institucije</t>
  </si>
  <si>
    <t xml:space="preserve">Donacije </t>
  </si>
  <si>
    <t>Grad Buje za proračunske korisnike</t>
  </si>
  <si>
    <t>NAKNADE GRAĐANIMA I KUĆ.</t>
  </si>
  <si>
    <t xml:space="preserve">Ministarst.rada, mirov. sustava, obitelji i soc.pol. </t>
  </si>
  <si>
    <t>Rashodi za nabavu proizvedene dugotrajne imovine</t>
  </si>
  <si>
    <t>Proračunski korisnici za pror.korisnike</t>
  </si>
  <si>
    <t>Rashodi za nabavu neproizvedene dug.imovine</t>
  </si>
  <si>
    <t>Ostali prihodi</t>
  </si>
  <si>
    <t>Prihodi od imovine</t>
  </si>
  <si>
    <t>Školski sportski savez</t>
  </si>
  <si>
    <t>52080  Ministarstvo znanosti i obrazovanja</t>
  </si>
  <si>
    <t>Min.znanosti i obrazovanja</t>
  </si>
  <si>
    <t>Dec.sredstva za kapitalno ulaganje</t>
  </si>
  <si>
    <t>Vlastiti prihodi učenički</t>
  </si>
  <si>
    <t>Min.rada, mirov.sustava i soc.pol.</t>
  </si>
  <si>
    <t>Agencija za odgoj i obrazovanje</t>
  </si>
  <si>
    <t>KLASA:</t>
  </si>
  <si>
    <t>URBROJ:</t>
  </si>
  <si>
    <t>Giordano Trani</t>
  </si>
  <si>
    <t>Indeks 3/1*100</t>
  </si>
  <si>
    <t>Indeks 3/2*100</t>
  </si>
  <si>
    <t xml:space="preserve">KLASA: </t>
  </si>
  <si>
    <t xml:space="preserve">URBROJ: </t>
  </si>
  <si>
    <t>09 Obrazovanje</t>
  </si>
  <si>
    <t>Proračun za 2025.</t>
  </si>
  <si>
    <t>Projekcija proračuna
za 2027.</t>
  </si>
  <si>
    <t>Izvršenje 2023.</t>
  </si>
  <si>
    <t>Plan 2024.</t>
  </si>
  <si>
    <t>PRORAČUN JEDINICE LOKALNE I PODRUČNE (REGIONALNE) SAMOUPRAVE ZA 2025. I PROJEKCIJA ZA 2026. I 2027. GODINU</t>
  </si>
  <si>
    <t>T921301</t>
  </si>
  <si>
    <t>Maturalna zabava</t>
  </si>
  <si>
    <t>Sufinanciranje redovne djelatnosti</t>
  </si>
  <si>
    <t>Vježbeničke tvrtke za ekonomiste</t>
  </si>
  <si>
    <t>Učenički servis</t>
  </si>
  <si>
    <t>Državno natjecanje</t>
  </si>
  <si>
    <t>TSŠ-SMSI Leonardo da Vinci Buje-Buie</t>
  </si>
  <si>
    <t>Školski namještaj i oprema</t>
  </si>
  <si>
    <t>Opremanje biblioteke</t>
  </si>
  <si>
    <t>Erasmus +</t>
  </si>
  <si>
    <t>51700 Prihodi za EU projekte Erasmus +</t>
  </si>
  <si>
    <t>ERASMUS PLUS</t>
  </si>
  <si>
    <t>A230212</t>
  </si>
  <si>
    <t>Oxford digitalna knjižnica</t>
  </si>
  <si>
    <t>Fakultativni program: Škola i zajednica</t>
  </si>
  <si>
    <t>A230213</t>
  </si>
  <si>
    <t>A230219</t>
  </si>
  <si>
    <t>Uzorkovanje vode i izrada procjena rizika vodovodne mreže</t>
  </si>
  <si>
    <t>K240401</t>
  </si>
  <si>
    <t>Projektna dokumentacija srednjih škola</t>
  </si>
  <si>
    <t>48008 Decentralizirana sredstva za kap.</t>
  </si>
  <si>
    <t>48011 Decentral. sredstva prethodne god.</t>
  </si>
  <si>
    <t xml:space="preserve">Grad Novigrad </t>
  </si>
  <si>
    <t>Općina Grožnjan</t>
  </si>
  <si>
    <t xml:space="preserve">Općina Grožnjan </t>
  </si>
  <si>
    <t>Grad Novigrad</t>
  </si>
  <si>
    <t>A230189</t>
  </si>
  <si>
    <t>Mentorstvo</t>
  </si>
  <si>
    <t>Buje, 18.10.2024.</t>
  </si>
  <si>
    <t>PRIHODI POSLOVANJA PREMA IZVORIMA FINANCIRANJA</t>
  </si>
  <si>
    <t>Brojčana oznaka i naziv</t>
  </si>
  <si>
    <t>1 Opći prihodi i primici</t>
  </si>
  <si>
    <t>11 nenamjenski prihodi i primici</t>
  </si>
  <si>
    <t>3 Vlastiti prihodi</t>
  </si>
  <si>
    <t>4 Prihodi za posebne namjene</t>
  </si>
  <si>
    <t>47 Prihodi za posebne namjene za proračunske korisnike</t>
  </si>
  <si>
    <t>5 Pomoći</t>
  </si>
  <si>
    <t>51 Europska unija</t>
  </si>
  <si>
    <t>6 Donacije</t>
  </si>
  <si>
    <t>7 Prihodi od prodaje nefinancijke imovine</t>
  </si>
  <si>
    <t>72 Prihodi od prodaje imovine za proračunske korisnike</t>
  </si>
  <si>
    <t>RASHODI POSLOVANJA PREMA IZVORIMA FINANCIRANJA</t>
  </si>
  <si>
    <t>52 Ministarstva i državne ustanove</t>
  </si>
  <si>
    <t>Projekcija 
za 2027.</t>
  </si>
  <si>
    <t>400-02/24-01/3</t>
  </si>
  <si>
    <t>2105-21-01/24-1</t>
  </si>
  <si>
    <t>Izvršenje 2024.</t>
  </si>
  <si>
    <t>Plan 2025.</t>
  </si>
  <si>
    <t>Plan za 2026.</t>
  </si>
  <si>
    <t>Projekcija
za 2028.</t>
  </si>
  <si>
    <t>Izvršenje 2024.**</t>
  </si>
  <si>
    <t>Projekcija 
za 2028.</t>
  </si>
  <si>
    <t>Plan 2025.**</t>
  </si>
  <si>
    <t>Proračun za 2026.</t>
  </si>
  <si>
    <t>Projekcija proračuna
za 2028.</t>
  </si>
  <si>
    <t>A230162</t>
  </si>
  <si>
    <t>Naknada za Županijsko stručno vijeće</t>
  </si>
  <si>
    <t>Pomoćnici u nastavi - MOZAIK 7</t>
  </si>
  <si>
    <t>T922001</t>
  </si>
  <si>
    <t>50 Ministarstva i državne ustanove za proračunske korisnike</t>
  </si>
  <si>
    <t>52 Gradovi i općine za proračunske korisnike</t>
  </si>
  <si>
    <t>52 Ostale institucije za proračunske korisnike</t>
  </si>
  <si>
    <t>61 Donacije za proračunske korisnike</t>
  </si>
  <si>
    <t>31 Vlastiti prihodi proračunskih korisnika</t>
  </si>
  <si>
    <t>50182 Ministarstvo znanosti i obrazovanja za poračunske korisnike</t>
  </si>
  <si>
    <t>31400 Vlastiti prihodi</t>
  </si>
  <si>
    <t>50182   Ministarstvo znanosti, obrazovanja i sporta</t>
  </si>
  <si>
    <t>52603  Ostale institucije za srednje škole</t>
  </si>
  <si>
    <t>61400  Donacije za srednje škole</t>
  </si>
  <si>
    <t>52603 Školski sportski savez Istarske županije</t>
  </si>
  <si>
    <t>61400 Donacije za srednje škole</t>
  </si>
  <si>
    <t>52515 Grad Novigrad za pror.korisnike</t>
  </si>
  <si>
    <t>52506 Općina Grožnjan za pror.korisnike</t>
  </si>
  <si>
    <t>52502 Grad Buje za proračunske korisnike</t>
  </si>
  <si>
    <t>50080  Ministarstvo znanosti i obrazovanja</t>
  </si>
  <si>
    <t xml:space="preserve">50180 Agencija za odgoj i obrazovanje </t>
  </si>
  <si>
    <t>31400  Vlastiti prihodi srednjih škola</t>
  </si>
  <si>
    <t>50180 Agencija za odgoj i obrazovanje</t>
  </si>
  <si>
    <t xml:space="preserve"> 50182 Ministarstvo znanosti, obrazovanja i sporta</t>
  </si>
  <si>
    <t>50102 Ministarstvo rada, mirov.sustava, obit., i soc.politika</t>
  </si>
  <si>
    <t>50182 Ministarstvo znanosti i obrazovanja za pror.korisnike</t>
  </si>
  <si>
    <t>FINANCIJSKI PLAN TSŠ-SMSI LEONARDO DA VINCI BUJE-BUIE  ZA 2026. I PROJEKCIJA ZA 2027. I 2028. GODINU</t>
  </si>
  <si>
    <t>56100 Prihodi za EU projekte ESF+</t>
  </si>
  <si>
    <t>56111 Prihodi za eu projekte ESF+</t>
  </si>
  <si>
    <t>56 Pihodi za EU projekte</t>
  </si>
  <si>
    <t>Prihodi za EU projekte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</si>
</sst>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_ ;\-#,##0.00\ "/>
    <numFmt numFmtId="166" formatCode="[$-1041A]#,##0.00;\-\ #,##0.00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4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4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horizontal="left" vertical="center"/>
    </xf>
    <xf numFmtId="0" fontId="16" fillId="2" borderId="3" xfId="0" applyNumberFormat="1" applyFont="1" applyFill="1" applyBorder="1" applyAlignment="1" applyProtection="1">
      <alignment vertical="center" wrapText="1"/>
    </xf>
    <xf numFmtId="0" fontId="17" fillId="2" borderId="3" xfId="0" applyNumberFormat="1" applyFont="1" applyFill="1" applyBorder="1" applyAlignment="1" applyProtection="1">
      <alignment vertical="center" wrapText="1"/>
    </xf>
    <xf numFmtId="3" fontId="19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/>
    <xf numFmtId="0" fontId="3" fillId="0" borderId="3" xfId="0" applyFont="1" applyBorder="1" applyAlignment="1">
      <alignment wrapText="1"/>
    </xf>
    <xf numFmtId="4" fontId="3" fillId="0" borderId="3" xfId="0" applyNumberFormat="1" applyFont="1" applyBorder="1"/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23" fillId="0" borderId="3" xfId="0" applyFont="1" applyBorder="1" applyAlignment="1">
      <alignment horizontal="left"/>
    </xf>
    <xf numFmtId="0" fontId="23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4" fontId="9" fillId="0" borderId="3" xfId="0" applyNumberFormat="1" applyFont="1" applyBorder="1"/>
    <xf numFmtId="0" fontId="6" fillId="0" borderId="3" xfId="0" applyFont="1" applyBorder="1" applyAlignment="1">
      <alignment wrapText="1"/>
    </xf>
    <xf numFmtId="4" fontId="11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4" fontId="29" fillId="0" borderId="3" xfId="0" applyNumberFormat="1" applyFont="1" applyBorder="1" applyAlignment="1">
      <alignment wrapText="1"/>
    </xf>
    <xf numFmtId="4" fontId="6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7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15" fillId="2" borderId="3" xfId="0" quotePrefix="1" applyFont="1" applyFill="1" applyBorder="1" applyAlignment="1">
      <alignment horizontal="left" vertical="center" wrapText="1"/>
    </xf>
    <xf numFmtId="4" fontId="3" fillId="6" borderId="3" xfId="0" applyNumberFormat="1" applyFont="1" applyFill="1" applyBorder="1"/>
    <xf numFmtId="4" fontId="6" fillId="6" borderId="3" xfId="0" applyNumberFormat="1" applyFont="1" applyFill="1" applyBorder="1"/>
    <xf numFmtId="4" fontId="9" fillId="6" borderId="3" xfId="0" applyNumberFormat="1" applyFont="1" applyFill="1" applyBorder="1"/>
    <xf numFmtId="4" fontId="11" fillId="6" borderId="3" xfId="0" applyNumberFormat="1" applyFont="1" applyFill="1" applyBorder="1"/>
    <xf numFmtId="0" fontId="3" fillId="6" borderId="0" xfId="0" applyFont="1" applyFill="1"/>
    <xf numFmtId="0" fontId="31" fillId="0" borderId="3" xfId="0" applyFont="1" applyBorder="1" applyAlignment="1">
      <alignment horizontal="center"/>
    </xf>
    <xf numFmtId="0" fontId="31" fillId="0" borderId="3" xfId="0" applyFont="1" applyBorder="1" applyAlignment="1">
      <alignment wrapText="1"/>
    </xf>
    <xf numFmtId="0" fontId="32" fillId="0" borderId="3" xfId="0" applyFont="1" applyBorder="1" applyAlignment="1">
      <alignment horizontal="center"/>
    </xf>
    <xf numFmtId="0" fontId="32" fillId="0" borderId="3" xfId="0" applyFont="1" applyBorder="1" applyAlignment="1">
      <alignment wrapText="1"/>
    </xf>
    <xf numFmtId="0" fontId="33" fillId="0" borderId="3" xfId="0" applyFont="1" applyBorder="1" applyAlignment="1">
      <alignment wrapText="1"/>
    </xf>
    <xf numFmtId="0" fontId="33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4" fontId="31" fillId="6" borderId="3" xfId="0" applyNumberFormat="1" applyFont="1" applyFill="1" applyBorder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4" fontId="3" fillId="6" borderId="0" xfId="0" applyNumberFormat="1" applyFont="1" applyFill="1" applyBorder="1"/>
    <xf numFmtId="4" fontId="3" fillId="0" borderId="0" xfId="0" applyNumberFormat="1" applyFont="1" applyBorder="1"/>
    <xf numFmtId="0" fontId="9" fillId="2" borderId="3" xfId="0" applyNumberFormat="1" applyFont="1" applyFill="1" applyBorder="1" applyAlignment="1" applyProtection="1">
      <alignment horizontal="left" vertical="center"/>
    </xf>
    <xf numFmtId="4" fontId="0" fillId="0" borderId="0" xfId="0" applyNumberFormat="1"/>
    <xf numFmtId="0" fontId="0" fillId="2" borderId="0" xfId="0" applyFill="1"/>
    <xf numFmtId="0" fontId="6" fillId="2" borderId="3" xfId="0" applyFont="1" applyFill="1" applyBorder="1" applyAlignment="1">
      <alignment horizontal="center"/>
    </xf>
    <xf numFmtId="4" fontId="6" fillId="2" borderId="3" xfId="0" applyNumberFormat="1" applyFont="1" applyFill="1" applyBorder="1"/>
    <xf numFmtId="0" fontId="31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4" fontId="9" fillId="2" borderId="3" xfId="0" applyNumberFormat="1" applyFont="1" applyFill="1" applyBorder="1"/>
    <xf numFmtId="4" fontId="11" fillId="2" borderId="3" xfId="0" applyNumberFormat="1" applyFont="1" applyFill="1" applyBorder="1"/>
    <xf numFmtId="0" fontId="6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4" fontId="6" fillId="2" borderId="3" xfId="0" applyNumberFormat="1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33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wrapText="1"/>
    </xf>
    <xf numFmtId="4" fontId="33" fillId="2" borderId="3" xfId="0" applyNumberFormat="1" applyFont="1" applyFill="1" applyBorder="1"/>
    <xf numFmtId="0" fontId="1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/>
    </xf>
    <xf numFmtId="0" fontId="31" fillId="2" borderId="3" xfId="0" applyFont="1" applyFill="1" applyBorder="1" applyAlignment="1">
      <alignment horizontal="left"/>
    </xf>
    <xf numFmtId="4" fontId="3" fillId="2" borderId="0" xfId="0" applyNumberFormat="1" applyFont="1" applyFill="1" applyBorder="1"/>
    <xf numFmtId="0" fontId="3" fillId="2" borderId="0" xfId="0" applyFont="1" applyFill="1"/>
    <xf numFmtId="4" fontId="0" fillId="2" borderId="0" xfId="0" applyNumberFormat="1" applyFill="1"/>
    <xf numFmtId="4" fontId="28" fillId="2" borderId="3" xfId="0" applyNumberFormat="1" applyFont="1" applyFill="1" applyBorder="1"/>
    <xf numFmtId="4" fontId="29" fillId="2" borderId="3" xfId="0" applyNumberFormat="1" applyFont="1" applyFill="1" applyBorder="1"/>
    <xf numFmtId="4" fontId="11" fillId="0" borderId="3" xfId="0" applyNumberFormat="1" applyFont="1" applyBorder="1" applyAlignment="1">
      <alignment wrapText="1"/>
    </xf>
    <xf numFmtId="4" fontId="31" fillId="0" borderId="3" xfId="0" applyNumberFormat="1" applyFont="1" applyBorder="1"/>
    <xf numFmtId="4" fontId="6" fillId="0" borderId="0" xfId="0" applyNumberFormat="1" applyFont="1" applyBorder="1"/>
    <xf numFmtId="4" fontId="6" fillId="2" borderId="1" xfId="0" applyNumberFormat="1" applyFont="1" applyFill="1" applyBorder="1"/>
    <xf numFmtId="0" fontId="0" fillId="2" borderId="3" xfId="0" applyFill="1" applyBorder="1"/>
    <xf numFmtId="0" fontId="2" fillId="2" borderId="0" xfId="0" applyNumberFormat="1" applyFont="1" applyFill="1" applyBorder="1" applyAlignment="1" applyProtection="1">
      <alignment horizontal="left" wrapText="1"/>
    </xf>
    <xf numFmtId="0" fontId="4" fillId="2" borderId="0" xfId="0" applyNumberFormat="1" applyFont="1" applyFill="1" applyBorder="1" applyAlignment="1" applyProtection="1">
      <alignment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 applyProtection="1">
      <alignment vertical="center"/>
    </xf>
    <xf numFmtId="164" fontId="6" fillId="2" borderId="3" xfId="0" applyNumberFormat="1" applyFont="1" applyFill="1" applyBorder="1" applyAlignment="1" applyProtection="1">
      <alignment horizontal="right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Border="1" applyAlignment="1" applyProtection="1">
      <alignment horizontal="center" vertical="center" wrapText="1"/>
    </xf>
    <xf numFmtId="164" fontId="3" fillId="2" borderId="0" xfId="0" applyNumberFormat="1" applyFont="1" applyFill="1" applyBorder="1" applyAlignment="1" applyProtection="1"/>
    <xf numFmtId="164" fontId="2" fillId="2" borderId="0" xfId="0" quotePrefix="1" applyNumberFormat="1" applyFont="1" applyFill="1" applyBorder="1" applyAlignment="1" applyProtection="1">
      <alignment horizontal="center" vertical="center" wrapText="1"/>
    </xf>
    <xf numFmtId="164" fontId="6" fillId="2" borderId="1" xfId="0" quotePrefix="1" applyNumberFormat="1" applyFont="1" applyFill="1" applyBorder="1" applyAlignment="1">
      <alignment horizontal="right"/>
    </xf>
    <xf numFmtId="164" fontId="0" fillId="2" borderId="0" xfId="0" applyNumberFormat="1" applyFill="1"/>
    <xf numFmtId="164" fontId="7" fillId="2" borderId="0" xfId="0" quotePrefix="1" applyNumberFormat="1" applyFont="1" applyFill="1" applyBorder="1" applyAlignment="1" applyProtection="1">
      <alignment horizontal="left" wrapText="1"/>
    </xf>
    <xf numFmtId="164" fontId="8" fillId="2" borderId="0" xfId="0" applyNumberFormat="1" applyFont="1" applyFill="1" applyBorder="1" applyAlignment="1" applyProtection="1">
      <alignment wrapText="1"/>
    </xf>
    <xf numFmtId="164" fontId="5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0" fontId="1" fillId="2" borderId="0" xfId="0" applyFont="1" applyFill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/>
    </xf>
    <xf numFmtId="4" fontId="35" fillId="2" borderId="0" xfId="0" applyNumberFormat="1" applyFont="1" applyFill="1"/>
    <xf numFmtId="4" fontId="24" fillId="2" borderId="4" xfId="0" applyNumberFormat="1" applyFont="1" applyFill="1" applyBorder="1" applyAlignment="1">
      <alignment horizontal="right"/>
    </xf>
    <xf numFmtId="164" fontId="24" fillId="2" borderId="3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164" fontId="19" fillId="2" borderId="3" xfId="0" applyNumberFormat="1" applyFont="1" applyFill="1" applyBorder="1" applyAlignment="1">
      <alignment horizontal="right"/>
    </xf>
    <xf numFmtId="4" fontId="17" fillId="2" borderId="4" xfId="0" applyNumberFormat="1" applyFont="1" applyFill="1" applyBorder="1" applyAlignment="1">
      <alignment horizontal="right"/>
    </xf>
    <xf numFmtId="4" fontId="12" fillId="2" borderId="4" xfId="0" applyNumberFormat="1" applyFont="1" applyFill="1" applyBorder="1" applyAlignment="1">
      <alignment horizontal="right"/>
    </xf>
    <xf numFmtId="0" fontId="12" fillId="2" borderId="6" xfId="0" applyFont="1" applyFill="1" applyBorder="1"/>
    <xf numFmtId="0" fontId="18" fillId="2" borderId="3" xfId="0" applyFont="1" applyFill="1" applyBorder="1" applyAlignment="1">
      <alignment horizontal="left"/>
    </xf>
    <xf numFmtId="0" fontId="20" fillId="2" borderId="3" xfId="0" applyFont="1" applyFill="1" applyBorder="1"/>
    <xf numFmtId="4" fontId="12" fillId="2" borderId="3" xfId="0" applyNumberFormat="1" applyFont="1" applyFill="1" applyBorder="1"/>
    <xf numFmtId="164" fontId="12" fillId="2" borderId="3" xfId="0" applyNumberFormat="1" applyFont="1" applyFill="1" applyBorder="1"/>
    <xf numFmtId="0" fontId="0" fillId="2" borderId="6" xfId="0" applyFill="1" applyBorder="1"/>
    <xf numFmtId="0" fontId="18" fillId="2" borderId="6" xfId="0" applyFont="1" applyFill="1" applyBorder="1" applyAlignment="1">
      <alignment horizontal="left"/>
    </xf>
    <xf numFmtId="0" fontId="20" fillId="2" borderId="6" xfId="0" applyFont="1" applyFill="1" applyBorder="1"/>
    <xf numFmtId="4" fontId="12" fillId="2" borderId="6" xfId="0" applyNumberFormat="1" applyFont="1" applyFill="1" applyBorder="1"/>
    <xf numFmtId="164" fontId="12" fillId="2" borderId="6" xfId="0" applyNumberFormat="1" applyFont="1" applyFill="1" applyBorder="1"/>
    <xf numFmtId="0" fontId="2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30" fillId="2" borderId="6" xfId="0" applyFont="1" applyFill="1" applyBorder="1" applyAlignment="1">
      <alignment wrapText="1"/>
    </xf>
    <xf numFmtId="4" fontId="30" fillId="2" borderId="6" xfId="0" applyNumberFormat="1" applyFont="1" applyFill="1" applyBorder="1"/>
    <xf numFmtId="0" fontId="30" fillId="2" borderId="6" xfId="0" applyFont="1" applyFill="1" applyBorder="1"/>
    <xf numFmtId="0" fontId="12" fillId="2" borderId="0" xfId="0" applyFont="1" applyFill="1"/>
    <xf numFmtId="4" fontId="12" fillId="2" borderId="0" xfId="0" applyNumberFormat="1" applyFont="1" applyFill="1"/>
    <xf numFmtId="3" fontId="28" fillId="6" borderId="3" xfId="0" applyNumberFormat="1" applyFont="1" applyFill="1" applyBorder="1" applyAlignment="1">
      <alignment horizontal="center"/>
    </xf>
    <xf numFmtId="3" fontId="28" fillId="0" borderId="3" xfId="0" applyNumberFormat="1" applyFont="1" applyBorder="1" applyAlignment="1">
      <alignment horizontal="center"/>
    </xf>
    <xf numFmtId="0" fontId="6" fillId="2" borderId="0" xfId="0" applyNumberFormat="1" applyFont="1" applyFill="1" applyBorder="1" applyAlignment="1" applyProtection="1">
      <alignment vertical="center" wrapText="1"/>
    </xf>
    <xf numFmtId="2" fontId="1" fillId="2" borderId="3" xfId="0" applyNumberFormat="1" applyFont="1" applyFill="1" applyBorder="1"/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Alignment="1">
      <alignment horizontal="right"/>
    </xf>
    <xf numFmtId="0" fontId="27" fillId="7" borderId="1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wrapText="1"/>
    </xf>
    <xf numFmtId="3" fontId="28" fillId="7" borderId="3" xfId="0" applyNumberFormat="1" applyFont="1" applyFill="1" applyBorder="1" applyAlignment="1">
      <alignment horizontal="center"/>
    </xf>
    <xf numFmtId="1" fontId="28" fillId="7" borderId="1" xfId="0" applyNumberFormat="1" applyFont="1" applyFill="1" applyBorder="1" applyAlignment="1">
      <alignment horizontal="center"/>
    </xf>
    <xf numFmtId="1" fontId="22" fillId="7" borderId="3" xfId="0" applyNumberFormat="1" applyFont="1" applyFill="1" applyBorder="1" applyAlignment="1">
      <alignment horizontal="center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4" fontId="6" fillId="7" borderId="4" xfId="0" applyNumberFormat="1" applyFont="1" applyFill="1" applyBorder="1" applyAlignment="1" applyProtection="1">
      <alignment horizontal="center" vertical="center" wrapText="1"/>
    </xf>
    <xf numFmtId="3" fontId="28" fillId="7" borderId="4" xfId="0" applyNumberFormat="1" applyFont="1" applyFill="1" applyBorder="1" applyAlignment="1" applyProtection="1">
      <alignment horizontal="center" vertical="center" wrapText="1"/>
    </xf>
    <xf numFmtId="0" fontId="28" fillId="7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/>
    <xf numFmtId="0" fontId="0" fillId="7" borderId="3" xfId="0" applyFill="1" applyBorder="1" applyAlignment="1">
      <alignment horizontal="center"/>
    </xf>
    <xf numFmtId="1" fontId="6" fillId="7" borderId="4" xfId="0" applyNumberFormat="1" applyFont="1" applyFill="1" applyBorder="1" applyAlignment="1" applyProtection="1">
      <alignment horizontal="center" vertical="center" wrapText="1"/>
    </xf>
    <xf numFmtId="1" fontId="6" fillId="7" borderId="3" xfId="0" applyNumberFormat="1" applyFont="1" applyFill="1" applyBorder="1" applyAlignment="1" applyProtection="1">
      <alignment horizontal="center" vertical="center" wrapText="1"/>
    </xf>
    <xf numFmtId="1" fontId="1" fillId="7" borderId="3" xfId="0" applyNumberFormat="1" applyFont="1" applyFill="1" applyBorder="1" applyAlignment="1">
      <alignment horizontal="center"/>
    </xf>
    <xf numFmtId="4" fontId="0" fillId="2" borderId="3" xfId="0" applyNumberFormat="1" applyFill="1" applyBorder="1"/>
    <xf numFmtId="4" fontId="24" fillId="2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0" fontId="6" fillId="7" borderId="2" xfId="0" quotePrefix="1" applyFont="1" applyFill="1" applyBorder="1" applyAlignment="1">
      <alignment horizontal="left" wrapText="1"/>
    </xf>
    <xf numFmtId="0" fontId="6" fillId="7" borderId="2" xfId="0" quotePrefix="1" applyFont="1" applyFill="1" applyBorder="1" applyAlignment="1">
      <alignment horizontal="center" wrapText="1"/>
    </xf>
    <xf numFmtId="0" fontId="6" fillId="7" borderId="2" xfId="0" quotePrefix="1" applyNumberFormat="1" applyFont="1" applyFill="1" applyBorder="1" applyAlignment="1" applyProtection="1">
      <alignment horizontal="left"/>
    </xf>
    <xf numFmtId="0" fontId="6" fillId="7" borderId="1" xfId="0" quotePrefix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right"/>
    </xf>
    <xf numFmtId="164" fontId="6" fillId="7" borderId="1" xfId="0" quotePrefix="1" applyNumberFormat="1" applyFont="1" applyFill="1" applyBorder="1" applyAlignment="1">
      <alignment horizontal="left" wrapText="1"/>
    </xf>
    <xf numFmtId="164" fontId="6" fillId="7" borderId="2" xfId="0" quotePrefix="1" applyNumberFormat="1" applyFont="1" applyFill="1" applyBorder="1" applyAlignment="1">
      <alignment horizontal="left" wrapText="1"/>
    </xf>
    <xf numFmtId="164" fontId="6" fillId="7" borderId="2" xfId="0" quotePrefix="1" applyNumberFormat="1" applyFont="1" applyFill="1" applyBorder="1" applyAlignment="1">
      <alignment horizontal="center" wrapText="1"/>
    </xf>
    <xf numFmtId="164" fontId="6" fillId="7" borderId="2" xfId="0" quotePrefix="1" applyNumberFormat="1" applyFont="1" applyFill="1" applyBorder="1" applyAlignment="1" applyProtection="1">
      <alignment horizontal="left"/>
    </xf>
    <xf numFmtId="164" fontId="3" fillId="2" borderId="1" xfId="0" quotePrefix="1" applyNumberFormat="1" applyFont="1" applyFill="1" applyBorder="1" applyAlignment="1">
      <alignment horizontal="left" wrapText="1"/>
    </xf>
    <xf numFmtId="164" fontId="3" fillId="2" borderId="2" xfId="0" quotePrefix="1" applyNumberFormat="1" applyFont="1" applyFill="1" applyBorder="1" applyAlignment="1">
      <alignment horizontal="left" wrapText="1"/>
    </xf>
    <xf numFmtId="164" fontId="3" fillId="2" borderId="2" xfId="0" quotePrefix="1" applyNumberFormat="1" applyFont="1" applyFill="1" applyBorder="1" applyAlignment="1">
      <alignment horizontal="center" wrapText="1"/>
    </xf>
    <xf numFmtId="164" fontId="3" fillId="2" borderId="2" xfId="0" quotePrefix="1" applyNumberFormat="1" applyFont="1" applyFill="1" applyBorder="1" applyAlignment="1" applyProtection="1">
      <alignment horizontal="left"/>
    </xf>
    <xf numFmtId="0" fontId="26" fillId="7" borderId="3" xfId="0" applyFont="1" applyFill="1" applyBorder="1"/>
    <xf numFmtId="4" fontId="6" fillId="7" borderId="3" xfId="0" applyNumberFormat="1" applyFont="1" applyFill="1" applyBorder="1"/>
    <xf numFmtId="4" fontId="6" fillId="7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3" fontId="28" fillId="2" borderId="3" xfId="0" applyNumberFormat="1" applyFont="1" applyFill="1" applyBorder="1" applyAlignment="1">
      <alignment horizontal="center"/>
    </xf>
    <xf numFmtId="4" fontId="31" fillId="2" borderId="3" xfId="0" applyNumberFormat="1" applyFont="1" applyFill="1" applyBorder="1"/>
    <xf numFmtId="164" fontId="6" fillId="2" borderId="3" xfId="0" applyNumberFormat="1" applyFont="1" applyFill="1" applyBorder="1" applyAlignment="1" applyProtection="1">
      <alignment horizontal="center" vertical="center" wrapText="1"/>
    </xf>
    <xf numFmtId="0" fontId="11" fillId="8" borderId="3" xfId="0" applyFont="1" applyFill="1" applyBorder="1" applyAlignment="1">
      <alignment horizontal="left"/>
    </xf>
    <xf numFmtId="0" fontId="11" fillId="8" borderId="3" xfId="0" applyFont="1" applyFill="1" applyBorder="1"/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11" fillId="8" borderId="3" xfId="0" applyFont="1" applyFill="1" applyBorder="1" applyAlignment="1">
      <alignment wrapText="1"/>
    </xf>
    <xf numFmtId="4" fontId="11" fillId="2" borderId="3" xfId="0" applyNumberFormat="1" applyFont="1" applyFill="1" applyBorder="1" applyAlignment="1">
      <alignment wrapText="1"/>
    </xf>
    <xf numFmtId="4" fontId="9" fillId="2" borderId="3" xfId="0" applyNumberFormat="1" applyFont="1" applyFill="1" applyBorder="1" applyAlignment="1">
      <alignment wrapText="1"/>
    </xf>
    <xf numFmtId="0" fontId="6" fillId="8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wrapText="1"/>
    </xf>
    <xf numFmtId="4" fontId="11" fillId="8" borderId="3" xfId="0" applyNumberFormat="1" applyFont="1" applyFill="1" applyBorder="1"/>
    <xf numFmtId="4" fontId="11" fillId="8" borderId="3" xfId="0" applyNumberFormat="1" applyFont="1" applyFill="1" applyBorder="1" applyAlignment="1">
      <alignment horizontal="right"/>
    </xf>
    <xf numFmtId="0" fontId="6" fillId="8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4" fontId="3" fillId="2" borderId="7" xfId="0" applyNumberFormat="1" applyFont="1" applyFill="1" applyBorder="1"/>
    <xf numFmtId="4" fontId="3" fillId="2" borderId="7" xfId="0" applyNumberFormat="1" applyFont="1" applyFill="1" applyBorder="1" applyAlignment="1">
      <alignment horizontal="righ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164" fontId="30" fillId="2" borderId="6" xfId="0" applyNumberFormat="1" applyFont="1" applyFill="1" applyBorder="1"/>
    <xf numFmtId="4" fontId="6" fillId="8" borderId="1" xfId="0" applyNumberFormat="1" applyFont="1" applyFill="1" applyBorder="1"/>
    <xf numFmtId="2" fontId="1" fillId="8" borderId="3" xfId="0" applyNumberFormat="1" applyFont="1" applyFill="1" applyBorder="1"/>
    <xf numFmtId="4" fontId="6" fillId="7" borderId="1" xfId="0" applyNumberFormat="1" applyFont="1" applyFill="1" applyBorder="1"/>
    <xf numFmtId="2" fontId="1" fillId="7" borderId="3" xfId="0" applyNumberFormat="1" applyFont="1" applyFill="1" applyBorder="1"/>
    <xf numFmtId="4" fontId="6" fillId="2" borderId="7" xfId="0" applyNumberFormat="1" applyFont="1" applyFill="1" applyBorder="1"/>
    <xf numFmtId="4" fontId="6" fillId="2" borderId="7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4" fontId="36" fillId="0" borderId="3" xfId="0" applyNumberFormat="1" applyFont="1" applyBorder="1"/>
    <xf numFmtId="4" fontId="37" fillId="0" borderId="3" xfId="0" applyNumberFormat="1" applyFont="1" applyBorder="1"/>
    <xf numFmtId="165" fontId="0" fillId="0" borderId="0" xfId="0" applyNumberFormat="1"/>
    <xf numFmtId="4" fontId="6" fillId="2" borderId="4" xfId="0" applyNumberFormat="1" applyFont="1" applyFill="1" applyBorder="1" applyAlignment="1">
      <alignment horizontal="right" vertical="top"/>
    </xf>
    <xf numFmtId="166" fontId="37" fillId="0" borderId="3" xfId="0" applyNumberFormat="1" applyFont="1" applyBorder="1" applyAlignment="1" applyProtection="1">
      <alignment horizontal="right" vertical="top" wrapText="1" readingOrder="1"/>
      <protection locked="0"/>
    </xf>
    <xf numFmtId="4" fontId="3" fillId="2" borderId="4" xfId="0" applyNumberFormat="1" applyFont="1" applyFill="1" applyBorder="1" applyAlignment="1">
      <alignment horizontal="right" vertical="top"/>
    </xf>
    <xf numFmtId="166" fontId="36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22" fillId="7" borderId="3" xfId="0" applyFont="1" applyFill="1" applyBorder="1" applyAlignment="1"/>
    <xf numFmtId="4" fontId="22" fillId="7" borderId="3" xfId="0" applyNumberFormat="1" applyFont="1" applyFill="1" applyBorder="1" applyAlignment="1"/>
    <xf numFmtId="4" fontId="34" fillId="7" borderId="3" xfId="0" applyNumberFormat="1" applyFont="1" applyFill="1" applyBorder="1"/>
    <xf numFmtId="4" fontId="22" fillId="7" borderId="3" xfId="0" applyNumberFormat="1" applyFont="1" applyFill="1" applyBorder="1"/>
    <xf numFmtId="0" fontId="21" fillId="7" borderId="3" xfId="0" applyFont="1" applyFill="1" applyBorder="1"/>
    <xf numFmtId="164" fontId="22" fillId="7" borderId="3" xfId="0" applyNumberFormat="1" applyFont="1" applyFill="1" applyBorder="1" applyAlignment="1"/>
    <xf numFmtId="0" fontId="21" fillId="2" borderId="0" xfId="0" applyFont="1" applyFill="1"/>
    <xf numFmtId="4" fontId="26" fillId="7" borderId="3" xfId="0" applyNumberFormat="1" applyFont="1" applyFill="1" applyBorder="1"/>
    <xf numFmtId="164" fontId="26" fillId="7" borderId="3" xfId="0" applyNumberFormat="1" applyFont="1" applyFill="1" applyBorder="1"/>
    <xf numFmtId="0" fontId="11" fillId="9" borderId="3" xfId="0" applyFont="1" applyFill="1" applyBorder="1" applyAlignment="1">
      <alignment horizontal="center"/>
    </xf>
    <xf numFmtId="0" fontId="11" fillId="9" borderId="3" xfId="0" applyFont="1" applyFill="1" applyBorder="1" applyAlignment="1">
      <alignment wrapText="1"/>
    </xf>
    <xf numFmtId="4" fontId="11" fillId="9" borderId="3" xfId="0" applyNumberFormat="1" applyFont="1" applyFill="1" applyBorder="1"/>
    <xf numFmtId="4" fontId="11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/>
    <xf numFmtId="4" fontId="6" fillId="9" borderId="1" xfId="0" applyNumberFormat="1" applyFont="1" applyFill="1" applyBorder="1"/>
    <xf numFmtId="2" fontId="1" fillId="9" borderId="3" xfId="0" applyNumberFormat="1" applyFont="1" applyFill="1" applyBorder="1"/>
    <xf numFmtId="4" fontId="11" fillId="9" borderId="3" xfId="0" applyNumberFormat="1" applyFont="1" applyFill="1" applyBorder="1" applyAlignment="1">
      <alignment wrapText="1"/>
    </xf>
    <xf numFmtId="0" fontId="11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wrapText="1"/>
    </xf>
    <xf numFmtId="4" fontId="6" fillId="9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" fontId="1" fillId="2" borderId="0" xfId="0" applyNumberFormat="1" applyFont="1" applyFill="1"/>
    <xf numFmtId="4" fontId="3" fillId="2" borderId="4" xfId="0" applyNumberFormat="1" applyFont="1" applyFill="1" applyBorder="1" applyAlignment="1">
      <alignment horizontal="right" vertical="center" wrapText="1"/>
    </xf>
    <xf numFmtId="4" fontId="36" fillId="2" borderId="3" xfId="0" applyNumberFormat="1" applyFont="1" applyFill="1" applyBorder="1"/>
    <xf numFmtId="4" fontId="37" fillId="2" borderId="3" xfId="0" applyNumberFormat="1" applyFont="1" applyFill="1" applyBorder="1"/>
    <xf numFmtId="4" fontId="36" fillId="2" borderId="8" xfId="0" applyNumberFormat="1" applyFont="1" applyFill="1" applyBorder="1"/>
    <xf numFmtId="4" fontId="6" fillId="2" borderId="4" xfId="0" applyNumberFormat="1" applyFont="1" applyFill="1" applyBorder="1" applyAlignment="1">
      <alignment horizontal="right" vertical="top" wrapText="1"/>
    </xf>
    <xf numFmtId="4" fontId="36" fillId="2" borderId="3" xfId="0" applyNumberFormat="1" applyFont="1" applyFill="1" applyBorder="1" applyAlignment="1">
      <alignment vertical="top"/>
    </xf>
    <xf numFmtId="4" fontId="37" fillId="2" borderId="3" xfId="0" applyNumberFormat="1" applyFont="1" applyFill="1" applyBorder="1" applyAlignment="1">
      <alignment vertical="top"/>
    </xf>
    <xf numFmtId="0" fontId="6" fillId="7" borderId="4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166" fontId="37" fillId="2" borderId="3" xfId="0" applyNumberFormat="1" applyFont="1" applyFill="1" applyBorder="1" applyAlignment="1" applyProtection="1">
      <alignment vertical="top" wrapText="1" readingOrder="1"/>
      <protection locked="0"/>
    </xf>
    <xf numFmtId="166" fontId="36" fillId="2" borderId="3" xfId="0" applyNumberFormat="1" applyFont="1" applyFill="1" applyBorder="1" applyAlignment="1" applyProtection="1">
      <alignment vertical="top" wrapText="1" readingOrder="1"/>
      <protection locked="0"/>
    </xf>
    <xf numFmtId="4" fontId="3" fillId="2" borderId="1" xfId="0" applyNumberFormat="1" applyFont="1" applyFill="1" applyBorder="1"/>
    <xf numFmtId="2" fontId="0" fillId="2" borderId="3" xfId="0" applyNumberFormat="1" applyFont="1" applyFill="1" applyBorder="1"/>
    <xf numFmtId="0" fontId="0" fillId="2" borderId="0" xfId="0" applyFont="1" applyFill="1"/>
    <xf numFmtId="0" fontId="3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wrapText="1"/>
    </xf>
    <xf numFmtId="3" fontId="11" fillId="2" borderId="3" xfId="0" applyNumberFormat="1" applyFont="1" applyFill="1" applyBorder="1" applyAlignment="1">
      <alignment horizontal="right"/>
    </xf>
    <xf numFmtId="4" fontId="0" fillId="7" borderId="3" xfId="0" applyNumberFormat="1" applyFill="1" applyBorder="1"/>
    <xf numFmtId="4" fontId="0" fillId="7" borderId="3" xfId="0" applyNumberFormat="1" applyFont="1" applyFill="1" applyBorder="1"/>
    <xf numFmtId="4" fontId="0" fillId="2" borderId="3" xfId="0" applyNumberFormat="1" applyFont="1" applyFill="1" applyBorder="1"/>
    <xf numFmtId="0" fontId="10" fillId="2" borderId="3" xfId="0" applyNumberFormat="1" applyFont="1" applyFill="1" applyBorder="1" applyAlignment="1" applyProtection="1">
      <alignment horizontal="left" vertical="center" wrapText="1"/>
    </xf>
    <xf numFmtId="164" fontId="11" fillId="2" borderId="1" xfId="0" quotePrefix="1" applyNumberFormat="1" applyFont="1" applyFill="1" applyBorder="1" applyAlignment="1" applyProtection="1">
      <alignment horizontal="left" vertical="center" wrapText="1"/>
    </xf>
    <xf numFmtId="164" fontId="9" fillId="2" borderId="2" xfId="0" applyNumberFormat="1" applyFont="1" applyFill="1" applyBorder="1" applyAlignment="1" applyProtection="1">
      <alignment vertical="center" wrapText="1"/>
    </xf>
    <xf numFmtId="164" fontId="11" fillId="2" borderId="1" xfId="0" applyNumberFormat="1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left" vertical="center" wrapText="1"/>
    </xf>
    <xf numFmtId="164" fontId="11" fillId="2" borderId="4" xfId="0" applyNumberFormat="1" applyFont="1" applyFill="1" applyBorder="1" applyAlignment="1" applyProtection="1">
      <alignment horizontal="left" vertical="center" wrapText="1"/>
    </xf>
    <xf numFmtId="164" fontId="11" fillId="2" borderId="1" xfId="0" quotePrefix="1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 applyProtection="1">
      <alignment vertical="center"/>
    </xf>
    <xf numFmtId="164" fontId="6" fillId="2" borderId="1" xfId="0" applyNumberFormat="1" applyFont="1" applyFill="1" applyBorder="1" applyAlignment="1" applyProtection="1">
      <alignment horizontal="left" vertical="center" wrapText="1"/>
    </xf>
    <xf numFmtId="164" fontId="6" fillId="2" borderId="2" xfId="0" applyNumberFormat="1" applyFont="1" applyFill="1" applyBorder="1" applyAlignment="1" applyProtection="1">
      <alignment horizontal="left" vertical="center" wrapText="1"/>
    </xf>
    <xf numFmtId="164" fontId="6" fillId="2" borderId="4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wrapText="1"/>
    </xf>
    <xf numFmtId="164" fontId="5" fillId="2" borderId="0" xfId="0" applyNumberFormat="1" applyFont="1" applyFill="1" applyBorder="1" applyAlignment="1" applyProtection="1">
      <alignment horizontal="center" vertical="center" wrapText="1"/>
    </xf>
    <xf numFmtId="164" fontId="13" fillId="2" borderId="0" xfId="0" applyNumberFormat="1" applyFont="1" applyFill="1" applyAlignment="1">
      <alignment wrapText="1"/>
    </xf>
    <xf numFmtId="0" fontId="14" fillId="2" borderId="0" xfId="0" applyNumberFormat="1" applyFont="1" applyFill="1" applyBorder="1" applyAlignment="1" applyProtection="1">
      <alignment vertical="center" wrapText="1"/>
    </xf>
    <xf numFmtId="0" fontId="13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zoomScale="85" zoomScaleNormal="85" workbookViewId="0">
      <selection activeCell="M11" sqref="M11"/>
    </sheetView>
  </sheetViews>
  <sheetFormatPr defaultRowHeight="15" x14ac:dyDescent="0.25"/>
  <cols>
    <col min="1" max="4" width="9.140625" style="79"/>
    <col min="5" max="10" width="25.28515625" style="79" customWidth="1"/>
    <col min="11" max="16384" width="9.140625" style="79"/>
  </cols>
  <sheetData>
    <row r="1" spans="1:10" ht="42" customHeight="1" x14ac:dyDescent="0.25">
      <c r="A1" s="309" t="s">
        <v>288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0" ht="18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15.75" x14ac:dyDescent="0.25">
      <c r="A3" s="309" t="s">
        <v>28</v>
      </c>
      <c r="B3" s="309"/>
      <c r="C3" s="309"/>
      <c r="D3" s="309"/>
      <c r="E3" s="309"/>
      <c r="F3" s="309"/>
      <c r="G3" s="309"/>
      <c r="H3" s="309"/>
      <c r="I3" s="313"/>
      <c r="J3" s="313"/>
    </row>
    <row r="4" spans="1:10" ht="18" x14ac:dyDescent="0.25">
      <c r="A4" s="71"/>
      <c r="B4" s="71"/>
      <c r="C4" s="71"/>
      <c r="D4" s="71"/>
      <c r="E4" s="71"/>
      <c r="F4" s="71"/>
      <c r="G4" s="71"/>
      <c r="H4" s="71"/>
      <c r="I4" s="72"/>
      <c r="J4" s="72"/>
    </row>
    <row r="5" spans="1:10" ht="18" customHeight="1" x14ac:dyDescent="0.25">
      <c r="A5" s="309" t="s">
        <v>33</v>
      </c>
      <c r="B5" s="310"/>
      <c r="C5" s="310"/>
      <c r="D5" s="310"/>
      <c r="E5" s="310"/>
      <c r="F5" s="310"/>
      <c r="G5" s="310"/>
      <c r="H5" s="310"/>
      <c r="I5" s="310"/>
      <c r="J5" s="310"/>
    </row>
    <row r="6" spans="1:10" ht="18" x14ac:dyDescent="0.25">
      <c r="A6" s="114"/>
      <c r="B6" s="115"/>
      <c r="C6" s="115"/>
      <c r="D6" s="115"/>
      <c r="E6" s="116"/>
      <c r="F6" s="117"/>
      <c r="G6" s="117"/>
      <c r="H6" s="117"/>
      <c r="I6" s="117"/>
      <c r="J6" s="198" t="s">
        <v>49</v>
      </c>
    </row>
    <row r="7" spans="1:10" ht="25.5" x14ac:dyDescent="0.25">
      <c r="A7" s="197"/>
      <c r="B7" s="194"/>
      <c r="C7" s="194"/>
      <c r="D7" s="195"/>
      <c r="E7" s="196"/>
      <c r="F7" s="176" t="s">
        <v>253</v>
      </c>
      <c r="G7" s="176" t="s">
        <v>254</v>
      </c>
      <c r="H7" s="176" t="s">
        <v>255</v>
      </c>
      <c r="I7" s="176" t="s">
        <v>250</v>
      </c>
      <c r="J7" s="176" t="s">
        <v>256</v>
      </c>
    </row>
    <row r="8" spans="1:10" x14ac:dyDescent="0.25">
      <c r="A8" s="301" t="s">
        <v>0</v>
      </c>
      <c r="B8" s="300"/>
      <c r="C8" s="300"/>
      <c r="D8" s="300"/>
      <c r="E8" s="305"/>
      <c r="F8" s="118">
        <f>SUM(F9)</f>
        <v>1246433.1000000001</v>
      </c>
      <c r="G8" s="118">
        <f>SUM(G9:G10)</f>
        <v>1262758.3899999999</v>
      </c>
      <c r="H8" s="118">
        <f>SUM(H9)</f>
        <v>1589578.85</v>
      </c>
      <c r="I8" s="118">
        <f>SUM(I9)</f>
        <v>1584739.03</v>
      </c>
      <c r="J8" s="118">
        <f>SUM(J9)</f>
        <v>1559369.78</v>
      </c>
    </row>
    <row r="9" spans="1:10" x14ac:dyDescent="0.25">
      <c r="A9" s="301" t="s">
        <v>1</v>
      </c>
      <c r="B9" s="300"/>
      <c r="C9" s="300"/>
      <c r="D9" s="300"/>
      <c r="E9" s="305"/>
      <c r="F9" s="118">
        <v>1246433.1000000001</v>
      </c>
      <c r="G9" s="118">
        <v>1262758.3899999999</v>
      </c>
      <c r="H9" s="118">
        <v>1589578.85</v>
      </c>
      <c r="I9" s="118">
        <v>1584739.03</v>
      </c>
      <c r="J9" s="118">
        <v>1559369.78</v>
      </c>
    </row>
    <row r="10" spans="1:10" x14ac:dyDescent="0.25">
      <c r="A10" s="304" t="s">
        <v>2</v>
      </c>
      <c r="B10" s="305"/>
      <c r="C10" s="305"/>
      <c r="D10" s="305"/>
      <c r="E10" s="305"/>
      <c r="F10" s="118">
        <v>0</v>
      </c>
      <c r="G10" s="118">
        <v>0</v>
      </c>
      <c r="H10" s="118"/>
      <c r="I10" s="118">
        <v>0</v>
      </c>
      <c r="J10" s="118">
        <v>0</v>
      </c>
    </row>
    <row r="11" spans="1:10" x14ac:dyDescent="0.25">
      <c r="A11" s="119" t="s">
        <v>3</v>
      </c>
      <c r="B11" s="120"/>
      <c r="C11" s="120"/>
      <c r="D11" s="120"/>
      <c r="E11" s="120"/>
      <c r="F11" s="118">
        <f>SUM(F12:F13)</f>
        <v>1255713.67</v>
      </c>
      <c r="G11" s="118">
        <f>SUM(G12:G13)</f>
        <v>1273103.19</v>
      </c>
      <c r="H11" s="118">
        <f>SUM(H12:H13)</f>
        <v>1599923.65</v>
      </c>
      <c r="I11" s="118">
        <f>SUM(I12+I13)</f>
        <v>1584739.03</v>
      </c>
      <c r="J11" s="118">
        <f>SUM(J12+J13)</f>
        <v>1559369.78</v>
      </c>
    </row>
    <row r="12" spans="1:10" x14ac:dyDescent="0.25">
      <c r="A12" s="299" t="s">
        <v>4</v>
      </c>
      <c r="B12" s="300"/>
      <c r="C12" s="300"/>
      <c r="D12" s="300"/>
      <c r="E12" s="300"/>
      <c r="F12" s="118">
        <v>1255093.6599999999</v>
      </c>
      <c r="G12" s="118">
        <v>1267193.19</v>
      </c>
      <c r="H12" s="118">
        <v>1594013.65</v>
      </c>
      <c r="I12" s="118">
        <v>1578829.03</v>
      </c>
      <c r="J12" s="121">
        <v>1553459.78</v>
      </c>
    </row>
    <row r="13" spans="1:10" x14ac:dyDescent="0.25">
      <c r="A13" s="304" t="s">
        <v>5</v>
      </c>
      <c r="B13" s="305"/>
      <c r="C13" s="305"/>
      <c r="D13" s="305"/>
      <c r="E13" s="305"/>
      <c r="F13" s="118">
        <v>620.01</v>
      </c>
      <c r="G13" s="118">
        <v>5910</v>
      </c>
      <c r="H13" s="118">
        <v>5910</v>
      </c>
      <c r="I13" s="118">
        <v>5910</v>
      </c>
      <c r="J13" s="121">
        <v>5910</v>
      </c>
    </row>
    <row r="14" spans="1:10" x14ac:dyDescent="0.25">
      <c r="A14" s="299" t="s">
        <v>6</v>
      </c>
      <c r="B14" s="300"/>
      <c r="C14" s="300"/>
      <c r="D14" s="300"/>
      <c r="E14" s="300"/>
      <c r="F14" s="118">
        <f>SUM(F8-F11)</f>
        <v>-9280.5699999998324</v>
      </c>
      <c r="G14" s="118">
        <f>SUM(G8-G11)</f>
        <v>-10344.800000000047</v>
      </c>
      <c r="H14" s="121">
        <f>SUM(H8-H11)</f>
        <v>-10344.799999999814</v>
      </c>
      <c r="I14" s="121">
        <f>SUM(I8-I11)</f>
        <v>0</v>
      </c>
      <c r="J14" s="121">
        <f>SUM(J8-J11)</f>
        <v>0</v>
      </c>
    </row>
    <row r="15" spans="1:10" ht="18" x14ac:dyDescent="0.25">
      <c r="A15" s="122"/>
      <c r="B15" s="123"/>
      <c r="C15" s="123"/>
      <c r="D15" s="123"/>
      <c r="E15" s="123"/>
      <c r="F15" s="123"/>
      <c r="G15" s="123"/>
      <c r="H15" s="124"/>
      <c r="I15" s="124"/>
      <c r="J15" s="124"/>
    </row>
    <row r="16" spans="1:10" ht="18" customHeight="1" x14ac:dyDescent="0.25">
      <c r="A16" s="311" t="s">
        <v>32</v>
      </c>
      <c r="B16" s="312"/>
      <c r="C16" s="312"/>
      <c r="D16" s="312"/>
      <c r="E16" s="312"/>
      <c r="F16" s="312"/>
      <c r="G16" s="312"/>
      <c r="H16" s="312"/>
      <c r="I16" s="312"/>
      <c r="J16" s="312"/>
    </row>
    <row r="17" spans="1:10" ht="18" x14ac:dyDescent="0.25">
      <c r="A17" s="122"/>
      <c r="B17" s="123"/>
      <c r="C17" s="123"/>
      <c r="D17" s="123"/>
      <c r="E17" s="123"/>
      <c r="F17" s="123"/>
      <c r="G17" s="123"/>
      <c r="H17" s="124"/>
      <c r="I17" s="124"/>
      <c r="J17" s="124"/>
    </row>
    <row r="18" spans="1:10" ht="25.5" x14ac:dyDescent="0.25">
      <c r="A18" s="199"/>
      <c r="B18" s="200"/>
      <c r="C18" s="200"/>
      <c r="D18" s="201"/>
      <c r="E18" s="202"/>
      <c r="F18" s="176" t="s">
        <v>253</v>
      </c>
      <c r="G18" s="176" t="s">
        <v>254</v>
      </c>
      <c r="H18" s="176" t="s">
        <v>255</v>
      </c>
      <c r="I18" s="176" t="s">
        <v>250</v>
      </c>
      <c r="J18" s="176" t="s">
        <v>256</v>
      </c>
    </row>
    <row r="19" spans="1:10" ht="15.75" customHeight="1" x14ac:dyDescent="0.25">
      <c r="A19" s="301" t="s">
        <v>8</v>
      </c>
      <c r="B19" s="302"/>
      <c r="C19" s="302"/>
      <c r="D19" s="302"/>
      <c r="E19" s="303"/>
      <c r="F19" s="118"/>
      <c r="G19" s="118"/>
      <c r="H19" s="118"/>
      <c r="I19" s="118"/>
      <c r="J19" s="118"/>
    </row>
    <row r="20" spans="1:10" x14ac:dyDescent="0.25">
      <c r="A20" s="301" t="s">
        <v>9</v>
      </c>
      <c r="B20" s="300"/>
      <c r="C20" s="300"/>
      <c r="D20" s="300"/>
      <c r="E20" s="300"/>
      <c r="F20" s="118"/>
      <c r="G20" s="118"/>
      <c r="H20" s="118"/>
      <c r="I20" s="118"/>
      <c r="J20" s="118"/>
    </row>
    <row r="21" spans="1:10" x14ac:dyDescent="0.25">
      <c r="A21" s="299" t="s">
        <v>10</v>
      </c>
      <c r="B21" s="300"/>
      <c r="C21" s="300"/>
      <c r="D21" s="300"/>
      <c r="E21" s="300"/>
      <c r="F21" s="118">
        <v>0</v>
      </c>
      <c r="G21" s="118">
        <v>0</v>
      </c>
      <c r="H21" s="118">
        <v>0</v>
      </c>
      <c r="I21" s="118">
        <v>0</v>
      </c>
      <c r="J21" s="118">
        <v>0</v>
      </c>
    </row>
    <row r="22" spans="1:10" ht="18" x14ac:dyDescent="0.25">
      <c r="A22" s="125"/>
      <c r="B22" s="123"/>
      <c r="C22" s="123"/>
      <c r="D22" s="123"/>
      <c r="E22" s="123"/>
      <c r="F22" s="123"/>
      <c r="G22" s="123"/>
      <c r="H22" s="124"/>
      <c r="I22" s="124"/>
      <c r="J22" s="124"/>
    </row>
    <row r="23" spans="1:10" ht="18" customHeight="1" x14ac:dyDescent="0.25">
      <c r="A23" s="311" t="s">
        <v>35</v>
      </c>
      <c r="B23" s="312"/>
      <c r="C23" s="312"/>
      <c r="D23" s="312"/>
      <c r="E23" s="312"/>
      <c r="F23" s="312"/>
      <c r="G23" s="312"/>
      <c r="H23" s="312"/>
      <c r="I23" s="312"/>
      <c r="J23" s="312"/>
    </row>
    <row r="24" spans="1:10" ht="18" x14ac:dyDescent="0.25">
      <c r="A24" s="125"/>
      <c r="B24" s="123"/>
      <c r="C24" s="123"/>
      <c r="D24" s="123"/>
      <c r="E24" s="123"/>
      <c r="F24" s="123"/>
      <c r="G24" s="123"/>
      <c r="H24" s="124"/>
      <c r="I24" s="124"/>
      <c r="J24" s="124"/>
    </row>
    <row r="25" spans="1:10" ht="25.5" x14ac:dyDescent="0.25">
      <c r="A25" s="203"/>
      <c r="B25" s="204"/>
      <c r="C25" s="204"/>
      <c r="D25" s="205"/>
      <c r="E25" s="206"/>
      <c r="F25" s="213" t="s">
        <v>257</v>
      </c>
      <c r="G25" s="213" t="s">
        <v>259</v>
      </c>
      <c r="H25" s="213" t="s">
        <v>260</v>
      </c>
      <c r="I25" s="213" t="s">
        <v>203</v>
      </c>
      <c r="J25" s="213" t="s">
        <v>261</v>
      </c>
    </row>
    <row r="26" spans="1:10" x14ac:dyDescent="0.25">
      <c r="A26" s="306" t="s">
        <v>34</v>
      </c>
      <c r="B26" s="307"/>
      <c r="C26" s="307"/>
      <c r="D26" s="307"/>
      <c r="E26" s="308"/>
      <c r="F26" s="126">
        <v>13611.74</v>
      </c>
      <c r="G26" s="126">
        <v>10344.799999999999</v>
      </c>
      <c r="H26" s="126">
        <v>10344.799999999999</v>
      </c>
      <c r="I26" s="126">
        <v>0</v>
      </c>
      <c r="J26" s="121">
        <v>0</v>
      </c>
    </row>
    <row r="27" spans="1:10" ht="30" customHeight="1" x14ac:dyDescent="0.25">
      <c r="A27" s="306" t="s">
        <v>7</v>
      </c>
      <c r="B27" s="307"/>
      <c r="C27" s="307"/>
      <c r="D27" s="307"/>
      <c r="E27" s="308"/>
      <c r="F27" s="126">
        <f>SUM(F26+F14)</f>
        <v>4331.1700000001674</v>
      </c>
      <c r="G27" s="126">
        <v>0</v>
      </c>
      <c r="H27" s="126">
        <v>0</v>
      </c>
      <c r="I27" s="126">
        <v>0</v>
      </c>
      <c r="J27" s="121">
        <v>0</v>
      </c>
    </row>
    <row r="28" spans="1:10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</row>
    <row r="29" spans="1:10" x14ac:dyDescent="0.25">
      <c r="A29" s="127"/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0" x14ac:dyDescent="0.25">
      <c r="A30" s="299" t="s">
        <v>11</v>
      </c>
      <c r="B30" s="300"/>
      <c r="C30" s="300"/>
      <c r="D30" s="300"/>
      <c r="E30" s="300"/>
      <c r="F30" s="118">
        <v>0</v>
      </c>
      <c r="G30" s="118">
        <v>0</v>
      </c>
      <c r="H30" s="118">
        <v>0</v>
      </c>
      <c r="I30" s="118">
        <v>0</v>
      </c>
      <c r="J30" s="118">
        <v>0</v>
      </c>
    </row>
    <row r="31" spans="1:10" ht="11.25" customHeight="1" x14ac:dyDescent="0.25">
      <c r="A31" s="128"/>
      <c r="B31" s="129"/>
      <c r="C31" s="129"/>
      <c r="D31" s="129"/>
      <c r="E31" s="129"/>
      <c r="F31" s="130"/>
      <c r="G31" s="130"/>
      <c r="H31" s="130"/>
      <c r="I31" s="130"/>
      <c r="J31" s="130"/>
    </row>
    <row r="34" spans="1:7" x14ac:dyDescent="0.25">
      <c r="A34" s="79" t="s">
        <v>194</v>
      </c>
      <c r="B34" s="79" t="s">
        <v>251</v>
      </c>
      <c r="G34" s="79" t="s">
        <v>107</v>
      </c>
    </row>
    <row r="35" spans="1:7" x14ac:dyDescent="0.25">
      <c r="A35" s="79" t="s">
        <v>195</v>
      </c>
      <c r="B35" s="79" t="s">
        <v>252</v>
      </c>
      <c r="G35" s="79" t="s">
        <v>196</v>
      </c>
    </row>
    <row r="37" spans="1:7" x14ac:dyDescent="0.25">
      <c r="A37" s="79" t="s">
        <v>235</v>
      </c>
    </row>
  </sheetData>
  <mergeCells count="17">
    <mergeCell ref="A12:E12"/>
    <mergeCell ref="A5:J5"/>
    <mergeCell ref="A16:J16"/>
    <mergeCell ref="A23:J23"/>
    <mergeCell ref="A1:J1"/>
    <mergeCell ref="A3:J3"/>
    <mergeCell ref="A8:E8"/>
    <mergeCell ref="A9:E9"/>
    <mergeCell ref="A10:E10"/>
    <mergeCell ref="A30:E30"/>
    <mergeCell ref="A19:E19"/>
    <mergeCell ref="A20:E20"/>
    <mergeCell ref="A21:E21"/>
    <mergeCell ref="A13:E13"/>
    <mergeCell ref="A14:E14"/>
    <mergeCell ref="A26:E26"/>
    <mergeCell ref="A27:E2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12"/>
  <sheetViews>
    <sheetView topLeftCell="A19" workbookViewId="0">
      <selection activeCell="I35" sqref="I35"/>
    </sheetView>
  </sheetViews>
  <sheetFormatPr defaultRowHeight="15" x14ac:dyDescent="0.25"/>
  <cols>
    <col min="1" max="1" width="7.42578125" style="79" bestFit="1" customWidth="1"/>
    <col min="2" max="2" width="9.28515625" style="79" customWidth="1"/>
    <col min="3" max="3" width="8.140625" style="79" customWidth="1"/>
    <col min="4" max="4" width="31" style="79" customWidth="1"/>
    <col min="5" max="5" width="25.28515625" style="106" customWidth="1"/>
    <col min="6" max="7" width="25.28515625" style="79" customWidth="1"/>
    <col min="8" max="8" width="21.85546875" style="79" customWidth="1"/>
    <col min="9" max="9" width="20.42578125" style="79" customWidth="1"/>
    <col min="10" max="10" width="10.140625" style="79" bestFit="1" customWidth="1"/>
    <col min="11" max="11" width="9.28515625" style="79" bestFit="1" customWidth="1"/>
    <col min="12" max="16384" width="9.140625" style="79"/>
  </cols>
  <sheetData>
    <row r="1" spans="1:11" ht="42" customHeight="1" x14ac:dyDescent="0.25">
      <c r="A1" s="309" t="s">
        <v>288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1" ht="18" customHeight="1" x14ac:dyDescent="0.25">
      <c r="A2" s="71"/>
      <c r="B2" s="71"/>
      <c r="C2" s="71"/>
      <c r="D2" s="71"/>
      <c r="E2" s="131"/>
      <c r="F2" s="71"/>
      <c r="G2" s="71"/>
      <c r="H2" s="71"/>
      <c r="I2" s="71"/>
    </row>
    <row r="3" spans="1:11" ht="15.75" x14ac:dyDescent="0.25">
      <c r="A3" s="309" t="s">
        <v>28</v>
      </c>
      <c r="B3" s="309"/>
      <c r="C3" s="309"/>
      <c r="D3" s="309"/>
      <c r="E3" s="309"/>
      <c r="F3" s="309"/>
      <c r="G3" s="309"/>
      <c r="H3" s="313"/>
      <c r="I3" s="313"/>
    </row>
    <row r="4" spans="1:11" ht="18" x14ac:dyDescent="0.25">
      <c r="A4" s="71"/>
      <c r="B4" s="71"/>
      <c r="C4" s="71"/>
      <c r="D4" s="71"/>
      <c r="E4" s="131"/>
      <c r="F4" s="71"/>
      <c r="G4" s="71"/>
      <c r="H4" s="72"/>
      <c r="I4" s="72"/>
    </row>
    <row r="5" spans="1:11" ht="18" customHeight="1" x14ac:dyDescent="0.25">
      <c r="A5" s="309" t="s">
        <v>13</v>
      </c>
      <c r="B5" s="310"/>
      <c r="C5" s="310"/>
      <c r="D5" s="310"/>
      <c r="E5" s="310"/>
      <c r="F5" s="310"/>
      <c r="G5" s="310"/>
      <c r="H5" s="310"/>
      <c r="I5" s="310"/>
    </row>
    <row r="6" spans="1:11" ht="18" x14ac:dyDescent="0.25">
      <c r="A6" s="71"/>
      <c r="B6" s="71"/>
      <c r="C6" s="71"/>
      <c r="D6" s="71"/>
      <c r="E6" s="131"/>
      <c r="F6" s="71"/>
      <c r="G6" s="71"/>
      <c r="H6" s="72"/>
      <c r="I6" s="72"/>
    </row>
    <row r="7" spans="1:11" ht="15.75" x14ac:dyDescent="0.25">
      <c r="A7" s="309" t="s">
        <v>1</v>
      </c>
      <c r="B7" s="314"/>
      <c r="C7" s="314"/>
      <c r="D7" s="314"/>
      <c r="E7" s="314"/>
      <c r="F7" s="314"/>
      <c r="G7" s="314"/>
      <c r="H7" s="314"/>
      <c r="I7" s="314"/>
    </row>
    <row r="8" spans="1:11" ht="18" x14ac:dyDescent="0.25">
      <c r="A8" s="71"/>
      <c r="B8" s="71"/>
      <c r="C8" s="71"/>
      <c r="D8" s="71"/>
      <c r="E8" s="131"/>
      <c r="F8" s="71"/>
      <c r="G8" s="71"/>
      <c r="H8" s="72"/>
      <c r="I8" s="72"/>
    </row>
    <row r="9" spans="1:11" ht="25.5" x14ac:dyDescent="0.25">
      <c r="A9" s="176" t="s">
        <v>14</v>
      </c>
      <c r="B9" s="182" t="s">
        <v>15</v>
      </c>
      <c r="C9" s="182" t="s">
        <v>16</v>
      </c>
      <c r="D9" s="182" t="s">
        <v>12</v>
      </c>
      <c r="E9" s="183" t="s">
        <v>253</v>
      </c>
      <c r="F9" s="176" t="s">
        <v>254</v>
      </c>
      <c r="G9" s="176" t="s">
        <v>255</v>
      </c>
      <c r="H9" s="176" t="s">
        <v>250</v>
      </c>
      <c r="I9" s="176" t="s">
        <v>258</v>
      </c>
      <c r="J9" s="173" t="s">
        <v>197</v>
      </c>
      <c r="K9" s="174" t="s">
        <v>198</v>
      </c>
    </row>
    <row r="10" spans="1:11" x14ac:dyDescent="0.25">
      <c r="A10" s="176"/>
      <c r="B10" s="182"/>
      <c r="C10" s="182"/>
      <c r="D10" s="182"/>
      <c r="E10" s="184">
        <v>1</v>
      </c>
      <c r="F10" s="185">
        <v>2</v>
      </c>
      <c r="G10" s="185">
        <v>3</v>
      </c>
      <c r="H10" s="185">
        <v>4</v>
      </c>
      <c r="I10" s="185">
        <v>5</v>
      </c>
      <c r="J10" s="187">
        <v>6</v>
      </c>
      <c r="K10" s="187">
        <v>7</v>
      </c>
    </row>
    <row r="11" spans="1:11" s="133" customFormat="1" ht="15.75" customHeight="1" x14ac:dyDescent="0.25">
      <c r="A11" s="4">
        <v>6</v>
      </c>
      <c r="B11" s="4"/>
      <c r="C11" s="4"/>
      <c r="D11" s="4" t="s">
        <v>17</v>
      </c>
      <c r="E11" s="132"/>
      <c r="F11" s="17"/>
      <c r="G11" s="17"/>
      <c r="H11" s="17"/>
      <c r="I11" s="17"/>
      <c r="J11" s="186"/>
      <c r="K11" s="186"/>
    </row>
    <row r="12" spans="1:11" ht="23.25" customHeight="1" x14ac:dyDescent="0.25">
      <c r="A12" s="4"/>
      <c r="B12" s="4">
        <v>63</v>
      </c>
      <c r="C12" s="4"/>
      <c r="D12" s="4" t="s">
        <v>37</v>
      </c>
      <c r="E12" s="132">
        <f>SUM(E14:E23)</f>
        <v>1130640.48</v>
      </c>
      <c r="F12" s="118">
        <f>SUM(F14:F23)</f>
        <v>1132215.69</v>
      </c>
      <c r="G12" s="134">
        <f>SUM(G13:G25)</f>
        <v>1443912.3199999998</v>
      </c>
      <c r="H12" s="134">
        <f>SUM(H13:H25)</f>
        <v>1444000.56</v>
      </c>
      <c r="I12" s="134">
        <f>SUM(I13:I25)</f>
        <v>1428779.01</v>
      </c>
      <c r="J12" s="191">
        <f>SUM(G12/E12)*100</f>
        <v>127.7074671870938</v>
      </c>
      <c r="K12" s="191">
        <f>SUM(G12/F12)*100</f>
        <v>127.52979249033369</v>
      </c>
    </row>
    <row r="13" spans="1:11" s="290" customFormat="1" ht="17.25" customHeight="1" x14ac:dyDescent="0.25">
      <c r="A13" s="9"/>
      <c r="B13" s="9"/>
      <c r="C13" s="298">
        <v>11001</v>
      </c>
      <c r="D13" s="6" t="s">
        <v>51</v>
      </c>
      <c r="E13" s="136">
        <v>0</v>
      </c>
      <c r="F13" s="137">
        <v>0</v>
      </c>
      <c r="G13" s="135">
        <v>0</v>
      </c>
      <c r="H13" s="135">
        <v>0</v>
      </c>
      <c r="I13" s="135">
        <v>0</v>
      </c>
      <c r="J13" s="297"/>
      <c r="K13" s="297"/>
    </row>
    <row r="14" spans="1:11" s="290" customFormat="1" ht="15" customHeight="1" x14ac:dyDescent="0.25">
      <c r="A14" s="9"/>
      <c r="B14" s="9"/>
      <c r="C14" s="6">
        <v>31400</v>
      </c>
      <c r="D14" s="6" t="s">
        <v>31</v>
      </c>
      <c r="E14" s="136">
        <v>0</v>
      </c>
      <c r="F14" s="135">
        <v>0</v>
      </c>
      <c r="G14" s="135">
        <v>0</v>
      </c>
      <c r="H14" s="135">
        <v>0</v>
      </c>
      <c r="I14" s="135">
        <v>0</v>
      </c>
      <c r="J14" s="297">
        <v>0</v>
      </c>
      <c r="K14" s="297">
        <v>0</v>
      </c>
    </row>
    <row r="15" spans="1:11" s="290" customFormat="1" ht="15" customHeight="1" x14ac:dyDescent="0.25">
      <c r="A15" s="9"/>
      <c r="B15" s="9"/>
      <c r="C15" s="6">
        <v>50180</v>
      </c>
      <c r="D15" s="6" t="s">
        <v>193</v>
      </c>
      <c r="E15" s="136">
        <v>0</v>
      </c>
      <c r="F15" s="135">
        <v>245</v>
      </c>
      <c r="G15" s="135">
        <v>245</v>
      </c>
      <c r="H15" s="135">
        <v>245</v>
      </c>
      <c r="I15" s="135">
        <v>245</v>
      </c>
      <c r="J15" s="297">
        <v>0</v>
      </c>
      <c r="K15" s="297">
        <f t="shared" ref="K15:K42" si="0">SUM(G15/F15)*100</f>
        <v>100</v>
      </c>
    </row>
    <row r="16" spans="1:11" x14ac:dyDescent="0.25">
      <c r="A16" s="5"/>
      <c r="B16" s="12"/>
      <c r="C16" s="6">
        <v>50182</v>
      </c>
      <c r="D16" s="6" t="s">
        <v>46</v>
      </c>
      <c r="E16" s="136">
        <v>1095969.68</v>
      </c>
      <c r="F16" s="135">
        <v>1102601</v>
      </c>
      <c r="G16" s="135">
        <v>1391441</v>
      </c>
      <c r="H16" s="135">
        <v>1391441</v>
      </c>
      <c r="I16" s="135">
        <v>1391441</v>
      </c>
      <c r="J16" s="191">
        <f t="shared" ref="J16:J42" si="1">SUM(G16/E16)*100</f>
        <v>126.95980786621762</v>
      </c>
      <c r="K16" s="191">
        <f t="shared" si="0"/>
        <v>126.19623961886487</v>
      </c>
    </row>
    <row r="17" spans="1:11" x14ac:dyDescent="0.25">
      <c r="A17" s="5"/>
      <c r="B17" s="12"/>
      <c r="C17" s="6">
        <v>50102</v>
      </c>
      <c r="D17" s="6" t="s">
        <v>192</v>
      </c>
      <c r="E17" s="136">
        <v>200.69</v>
      </c>
      <c r="F17" s="135">
        <v>200.69</v>
      </c>
      <c r="G17" s="135">
        <v>225</v>
      </c>
      <c r="H17" s="135">
        <v>225</v>
      </c>
      <c r="I17" s="135">
        <v>225</v>
      </c>
      <c r="J17" s="191">
        <f t="shared" si="1"/>
        <v>112.1132094274752</v>
      </c>
      <c r="K17" s="191">
        <f t="shared" si="0"/>
        <v>112.1132094274752</v>
      </c>
    </row>
    <row r="18" spans="1:11" x14ac:dyDescent="0.25">
      <c r="A18" s="5"/>
      <c r="B18" s="12"/>
      <c r="C18" s="6">
        <v>52502</v>
      </c>
      <c r="D18" s="6" t="s">
        <v>176</v>
      </c>
      <c r="E18" s="136">
        <v>1000</v>
      </c>
      <c r="F18" s="135">
        <v>1000</v>
      </c>
      <c r="G18" s="135">
        <v>1000</v>
      </c>
      <c r="H18" s="135">
        <v>1000</v>
      </c>
      <c r="I18" s="135">
        <v>1000</v>
      </c>
      <c r="J18" s="191">
        <f t="shared" si="1"/>
        <v>100</v>
      </c>
      <c r="K18" s="191">
        <f t="shared" si="0"/>
        <v>100</v>
      </c>
    </row>
    <row r="19" spans="1:11" x14ac:dyDescent="0.25">
      <c r="A19" s="5"/>
      <c r="B19" s="12"/>
      <c r="C19" s="6">
        <v>52515</v>
      </c>
      <c r="D19" s="6" t="s">
        <v>229</v>
      </c>
      <c r="E19" s="136">
        <v>221</v>
      </c>
      <c r="F19" s="135">
        <v>221</v>
      </c>
      <c r="G19" s="135">
        <v>221</v>
      </c>
      <c r="H19" s="135">
        <v>221</v>
      </c>
      <c r="I19" s="135">
        <v>221</v>
      </c>
      <c r="J19" s="191">
        <f t="shared" si="1"/>
        <v>100</v>
      </c>
      <c r="K19" s="191">
        <f t="shared" si="0"/>
        <v>100</v>
      </c>
    </row>
    <row r="20" spans="1:11" x14ac:dyDescent="0.25">
      <c r="A20" s="5"/>
      <c r="B20" s="12"/>
      <c r="C20" s="6">
        <v>52506</v>
      </c>
      <c r="D20" s="6" t="s">
        <v>230</v>
      </c>
      <c r="E20" s="136">
        <v>150</v>
      </c>
      <c r="F20" s="135">
        <v>150</v>
      </c>
      <c r="G20" s="135">
        <v>150</v>
      </c>
      <c r="H20" s="135">
        <v>150</v>
      </c>
      <c r="I20" s="135">
        <v>150</v>
      </c>
      <c r="J20" s="191">
        <f t="shared" si="1"/>
        <v>100</v>
      </c>
      <c r="K20" s="191">
        <f t="shared" si="0"/>
        <v>100</v>
      </c>
    </row>
    <row r="21" spans="1:11" x14ac:dyDescent="0.25">
      <c r="A21" s="5"/>
      <c r="B21" s="12"/>
      <c r="C21" s="6">
        <v>52603</v>
      </c>
      <c r="D21" s="6" t="s">
        <v>177</v>
      </c>
      <c r="E21" s="136">
        <v>23451.11</v>
      </c>
      <c r="F21" s="135">
        <v>18150</v>
      </c>
      <c r="G21" s="135">
        <v>18150</v>
      </c>
      <c r="H21" s="135">
        <v>18150</v>
      </c>
      <c r="I21" s="135">
        <v>18150</v>
      </c>
      <c r="J21" s="191">
        <f t="shared" si="1"/>
        <v>77.395057206247373</v>
      </c>
      <c r="K21" s="191">
        <f t="shared" si="0"/>
        <v>100</v>
      </c>
    </row>
    <row r="22" spans="1:11" x14ac:dyDescent="0.25">
      <c r="A22" s="5"/>
      <c r="B22" s="12"/>
      <c r="C22" s="6">
        <v>61400</v>
      </c>
      <c r="D22" s="6" t="s">
        <v>178</v>
      </c>
      <c r="E22" s="136">
        <v>0</v>
      </c>
      <c r="F22" s="137">
        <v>0</v>
      </c>
      <c r="G22" s="135">
        <v>0</v>
      </c>
      <c r="H22" s="135">
        <v>0</v>
      </c>
      <c r="I22" s="135">
        <v>0</v>
      </c>
      <c r="J22" s="191">
        <v>0</v>
      </c>
      <c r="K22" s="191">
        <v>0</v>
      </c>
    </row>
    <row r="23" spans="1:11" x14ac:dyDescent="0.25">
      <c r="A23" s="5"/>
      <c r="B23" s="12"/>
      <c r="C23" s="6">
        <v>51700</v>
      </c>
      <c r="D23" s="6" t="s">
        <v>216</v>
      </c>
      <c r="E23" s="136">
        <v>9648</v>
      </c>
      <c r="F23" s="137">
        <v>9648</v>
      </c>
      <c r="G23" s="135">
        <v>9648</v>
      </c>
      <c r="H23" s="139">
        <v>17347.009999999998</v>
      </c>
      <c r="I23" s="139">
        <v>17347.009999999998</v>
      </c>
      <c r="J23" s="191">
        <f t="shared" si="1"/>
        <v>100</v>
      </c>
      <c r="K23" s="191">
        <f t="shared" si="0"/>
        <v>100</v>
      </c>
    </row>
    <row r="24" spans="1:11" x14ac:dyDescent="0.25">
      <c r="A24" s="5"/>
      <c r="B24" s="12"/>
      <c r="C24" s="6">
        <v>56100</v>
      </c>
      <c r="D24" s="6" t="s">
        <v>292</v>
      </c>
      <c r="E24" s="136">
        <v>0</v>
      </c>
      <c r="F24" s="137">
        <v>0</v>
      </c>
      <c r="G24" s="135">
        <v>11834.17</v>
      </c>
      <c r="H24" s="139">
        <v>0</v>
      </c>
      <c r="I24" s="139">
        <v>0</v>
      </c>
      <c r="J24" s="191" t="e">
        <f t="shared" si="1"/>
        <v>#DIV/0!</v>
      </c>
      <c r="K24" s="191" t="e">
        <f t="shared" si="0"/>
        <v>#DIV/0!</v>
      </c>
    </row>
    <row r="25" spans="1:11" x14ac:dyDescent="0.25">
      <c r="A25" s="5"/>
      <c r="B25" s="12"/>
      <c r="C25" s="6">
        <v>56111</v>
      </c>
      <c r="D25" s="6" t="s">
        <v>292</v>
      </c>
      <c r="E25" s="136">
        <v>0</v>
      </c>
      <c r="F25" s="137">
        <v>0</v>
      </c>
      <c r="G25" s="135">
        <v>10998.15</v>
      </c>
      <c r="H25" s="139">
        <v>15221.55</v>
      </c>
      <c r="I25" s="139">
        <v>0</v>
      </c>
      <c r="J25" s="191" t="e">
        <f t="shared" si="1"/>
        <v>#DIV/0!</v>
      </c>
      <c r="K25" s="191" t="e">
        <f t="shared" si="0"/>
        <v>#DIV/0!</v>
      </c>
    </row>
    <row r="26" spans="1:11" x14ac:dyDescent="0.25">
      <c r="A26" s="5"/>
      <c r="B26" s="12">
        <v>64</v>
      </c>
      <c r="C26" s="6"/>
      <c r="D26" s="18" t="s">
        <v>186</v>
      </c>
      <c r="E26" s="132">
        <f>SUM(E27)</f>
        <v>0</v>
      </c>
      <c r="F26" s="294">
        <f>SUM(F27)</f>
        <v>0</v>
      </c>
      <c r="G26" s="134">
        <f>SUM(G27)</f>
        <v>0</v>
      </c>
      <c r="H26" s="134">
        <v>0</v>
      </c>
      <c r="I26" s="134">
        <v>0</v>
      </c>
      <c r="J26" s="191">
        <v>0</v>
      </c>
      <c r="K26" s="191">
        <v>0</v>
      </c>
    </row>
    <row r="27" spans="1:11" x14ac:dyDescent="0.25">
      <c r="A27" s="5"/>
      <c r="B27" s="12"/>
      <c r="C27" s="6">
        <v>31400</v>
      </c>
      <c r="D27" s="6" t="s">
        <v>31</v>
      </c>
      <c r="E27" s="136">
        <v>0</v>
      </c>
      <c r="F27" s="140">
        <v>0</v>
      </c>
      <c r="G27" s="135">
        <v>0</v>
      </c>
      <c r="H27" s="135">
        <v>0</v>
      </c>
      <c r="I27" s="135">
        <v>0</v>
      </c>
      <c r="J27" s="191">
        <v>0</v>
      </c>
      <c r="K27" s="191">
        <v>0</v>
      </c>
    </row>
    <row r="28" spans="1:11" ht="25.5" x14ac:dyDescent="0.25">
      <c r="A28" s="5"/>
      <c r="B28" s="12">
        <v>65</v>
      </c>
      <c r="C28" s="18"/>
      <c r="D28" s="19" t="s">
        <v>40</v>
      </c>
      <c r="E28" s="132">
        <f>SUM(E29)</f>
        <v>0</v>
      </c>
      <c r="F28" s="17">
        <v>0</v>
      </c>
      <c r="G28" s="138">
        <f>SUM(G29)</f>
        <v>0</v>
      </c>
      <c r="H28" s="134">
        <v>0</v>
      </c>
      <c r="I28" s="134">
        <v>0</v>
      </c>
      <c r="J28" s="191">
        <v>0</v>
      </c>
      <c r="K28" s="191">
        <v>0</v>
      </c>
    </row>
    <row r="29" spans="1:11" x14ac:dyDescent="0.25">
      <c r="A29" s="5"/>
      <c r="B29" s="12"/>
      <c r="C29" s="6">
        <v>31400</v>
      </c>
      <c r="D29" s="6" t="s">
        <v>31</v>
      </c>
      <c r="E29" s="136">
        <v>0</v>
      </c>
      <c r="F29" s="3">
        <v>0</v>
      </c>
      <c r="G29" s="139">
        <v>0</v>
      </c>
      <c r="H29" s="135">
        <v>0</v>
      </c>
      <c r="I29" s="135">
        <v>0</v>
      </c>
      <c r="J29" s="191">
        <v>0</v>
      </c>
      <c r="K29" s="191">
        <v>0</v>
      </c>
    </row>
    <row r="30" spans="1:11" ht="38.25" x14ac:dyDescent="0.25">
      <c r="A30" s="5"/>
      <c r="B30" s="12">
        <v>66</v>
      </c>
      <c r="C30" s="18"/>
      <c r="D30" s="19" t="s">
        <v>38</v>
      </c>
      <c r="E30" s="132">
        <f>SUM(E31:E32)</f>
        <v>17761.04</v>
      </c>
      <c r="F30" s="138">
        <f>SUM(F31:F32)</f>
        <v>17278</v>
      </c>
      <c r="G30" s="138">
        <f>SUM(G31:G32)</f>
        <v>17278</v>
      </c>
      <c r="H30" s="134">
        <f>SUM(H31:H32)</f>
        <v>19923.79</v>
      </c>
      <c r="I30" s="134">
        <f>SUM(I31:I32)</f>
        <v>19923.79</v>
      </c>
      <c r="J30" s="191">
        <f t="shared" si="1"/>
        <v>97.280339439582363</v>
      </c>
      <c r="K30" s="191">
        <f t="shared" si="0"/>
        <v>100</v>
      </c>
    </row>
    <row r="31" spans="1:11" x14ac:dyDescent="0.25">
      <c r="A31" s="5"/>
      <c r="B31" s="12"/>
      <c r="C31" s="6">
        <v>31400</v>
      </c>
      <c r="D31" s="6" t="s">
        <v>191</v>
      </c>
      <c r="E31" s="136">
        <v>10493.04</v>
      </c>
      <c r="F31" s="139">
        <v>10110</v>
      </c>
      <c r="G31" s="139">
        <v>10110</v>
      </c>
      <c r="H31" s="139">
        <v>12755.79</v>
      </c>
      <c r="I31" s="139">
        <v>12755.79</v>
      </c>
      <c r="J31" s="191">
        <f t="shared" si="1"/>
        <v>96.349580293222928</v>
      </c>
      <c r="K31" s="191">
        <f t="shared" si="0"/>
        <v>100</v>
      </c>
    </row>
    <row r="32" spans="1:11" x14ac:dyDescent="0.25">
      <c r="A32" s="5"/>
      <c r="B32" s="12"/>
      <c r="C32" s="6">
        <v>61400</v>
      </c>
      <c r="D32" s="6" t="s">
        <v>178</v>
      </c>
      <c r="E32" s="136">
        <v>7268</v>
      </c>
      <c r="F32" s="139">
        <v>7168</v>
      </c>
      <c r="G32" s="139">
        <v>7168</v>
      </c>
      <c r="H32" s="135">
        <v>7168</v>
      </c>
      <c r="I32" s="135">
        <v>7168</v>
      </c>
      <c r="J32" s="191">
        <f t="shared" si="1"/>
        <v>98.624105668684649</v>
      </c>
      <c r="K32" s="191">
        <f t="shared" si="0"/>
        <v>100</v>
      </c>
    </row>
    <row r="33" spans="1:11" x14ac:dyDescent="0.25">
      <c r="A33" s="12"/>
      <c r="B33" s="12">
        <v>67</v>
      </c>
      <c r="C33" s="18"/>
      <c r="D33" s="12" t="s">
        <v>39</v>
      </c>
      <c r="E33" s="132">
        <f>SUM(E34:E35)</f>
        <v>98031.58</v>
      </c>
      <c r="F33" s="141">
        <f>SUM(F34:F35)</f>
        <v>109264.70000000001</v>
      </c>
      <c r="G33" s="138">
        <f>SUM(G34:G35)</f>
        <v>124388.53</v>
      </c>
      <c r="H33" s="134">
        <f>SUM(H34:H35)</f>
        <v>116814.68000000001</v>
      </c>
      <c r="I33" s="134">
        <f>SUM(I34:I35)</f>
        <v>106666.98000000001</v>
      </c>
      <c r="J33" s="191">
        <f t="shared" si="1"/>
        <v>126.88618300347704</v>
      </c>
      <c r="K33" s="191">
        <f t="shared" si="0"/>
        <v>113.84146023372597</v>
      </c>
    </row>
    <row r="34" spans="1:11" x14ac:dyDescent="0.25">
      <c r="A34" s="5"/>
      <c r="B34" s="12"/>
      <c r="C34" s="6">
        <v>48007</v>
      </c>
      <c r="D34" s="6" t="s">
        <v>42</v>
      </c>
      <c r="E34" s="136">
        <v>80393.03</v>
      </c>
      <c r="F34" s="142">
        <v>102146.6</v>
      </c>
      <c r="G34" s="139">
        <v>103171.6</v>
      </c>
      <c r="H34" s="135">
        <v>100671.6</v>
      </c>
      <c r="I34" s="135">
        <v>100671.6</v>
      </c>
      <c r="J34" s="191">
        <f t="shared" si="1"/>
        <v>128.33401104548491</v>
      </c>
      <c r="K34" s="191">
        <f t="shared" si="0"/>
        <v>101.00345973336363</v>
      </c>
    </row>
    <row r="35" spans="1:11" x14ac:dyDescent="0.25">
      <c r="A35" s="5"/>
      <c r="B35" s="12"/>
      <c r="C35" s="6">
        <v>11001</v>
      </c>
      <c r="D35" s="6" t="s">
        <v>51</v>
      </c>
      <c r="E35" s="136">
        <v>17638.55</v>
      </c>
      <c r="F35" s="142">
        <v>7118.1</v>
      </c>
      <c r="G35" s="139">
        <v>21216.93</v>
      </c>
      <c r="H35" s="135">
        <v>16143.08</v>
      </c>
      <c r="I35" s="135">
        <v>5995.38</v>
      </c>
      <c r="J35" s="191">
        <f t="shared" si="1"/>
        <v>120.28726851130054</v>
      </c>
      <c r="K35" s="191">
        <f t="shared" si="0"/>
        <v>298.0701310743035</v>
      </c>
    </row>
    <row r="36" spans="1:11" x14ac:dyDescent="0.25">
      <c r="A36" s="5"/>
      <c r="B36" s="12">
        <v>68</v>
      </c>
      <c r="C36" s="18"/>
      <c r="D36" s="18" t="s">
        <v>185</v>
      </c>
      <c r="E36" s="132">
        <f>SUM(E37)</f>
        <v>0</v>
      </c>
      <c r="F36" s="141">
        <f>SUM(F37)</f>
        <v>4000</v>
      </c>
      <c r="G36" s="138">
        <f>SUM(G37)</f>
        <v>4000</v>
      </c>
      <c r="H36" s="134">
        <f>SUM(H37)</f>
        <v>4000</v>
      </c>
      <c r="I36" s="134">
        <f>SUM(I37)</f>
        <v>4000</v>
      </c>
      <c r="J36" s="191">
        <v>0</v>
      </c>
      <c r="K36" s="191">
        <f t="shared" si="0"/>
        <v>100</v>
      </c>
    </row>
    <row r="37" spans="1:11" x14ac:dyDescent="0.25">
      <c r="A37" s="5"/>
      <c r="B37" s="12"/>
      <c r="C37" s="6">
        <v>31400</v>
      </c>
      <c r="D37" s="6" t="s">
        <v>31</v>
      </c>
      <c r="E37" s="136">
        <v>0</v>
      </c>
      <c r="F37" s="142">
        <v>4000</v>
      </c>
      <c r="G37" s="139">
        <v>4000</v>
      </c>
      <c r="H37" s="135">
        <v>4000</v>
      </c>
      <c r="I37" s="135">
        <v>4000</v>
      </c>
      <c r="J37" s="191">
        <v>0</v>
      </c>
      <c r="K37" s="191">
        <f t="shared" si="0"/>
        <v>100</v>
      </c>
    </row>
    <row r="38" spans="1:11" x14ac:dyDescent="0.25">
      <c r="A38" s="5"/>
      <c r="B38" s="12">
        <v>92</v>
      </c>
      <c r="C38" s="6"/>
      <c r="D38" s="6"/>
      <c r="E38" s="136"/>
      <c r="F38" s="141">
        <f>SUM(F39:F40)</f>
        <v>10344.799999999999</v>
      </c>
      <c r="G38" s="138">
        <f>SUM(G39:G40)</f>
        <v>10344.799999999999</v>
      </c>
      <c r="H38" s="134">
        <f>SUM(H39:H40)</f>
        <v>0</v>
      </c>
      <c r="I38" s="134">
        <f>SUM(I39:I40)</f>
        <v>0</v>
      </c>
      <c r="J38" s="191">
        <v>0</v>
      </c>
      <c r="K38" s="191">
        <f t="shared" si="0"/>
        <v>100</v>
      </c>
    </row>
    <row r="39" spans="1:11" x14ac:dyDescent="0.25">
      <c r="A39" s="5"/>
      <c r="B39" s="12"/>
      <c r="C39" s="6">
        <v>31400</v>
      </c>
      <c r="D39" s="6" t="s">
        <v>31</v>
      </c>
      <c r="E39" s="136"/>
      <c r="F39" s="142">
        <v>2645.79</v>
      </c>
      <c r="G39" s="139">
        <v>2645.79</v>
      </c>
      <c r="H39" s="135">
        <v>0</v>
      </c>
      <c r="I39" s="135">
        <v>0</v>
      </c>
      <c r="J39" s="191">
        <v>0</v>
      </c>
      <c r="K39" s="191">
        <f t="shared" si="0"/>
        <v>100</v>
      </c>
    </row>
    <row r="40" spans="1:11" x14ac:dyDescent="0.25">
      <c r="A40" s="5"/>
      <c r="B40" s="12"/>
      <c r="C40" s="6">
        <v>51700</v>
      </c>
      <c r="D40" s="6" t="s">
        <v>216</v>
      </c>
      <c r="E40" s="136"/>
      <c r="F40" s="142">
        <v>7699.01</v>
      </c>
      <c r="G40" s="139">
        <v>7699.01</v>
      </c>
      <c r="H40" s="135">
        <v>0</v>
      </c>
      <c r="I40" s="135">
        <v>0</v>
      </c>
      <c r="J40" s="191">
        <v>0</v>
      </c>
      <c r="K40" s="191">
        <f t="shared" si="0"/>
        <v>100</v>
      </c>
    </row>
    <row r="41" spans="1:11" x14ac:dyDescent="0.25">
      <c r="A41" s="5"/>
      <c r="B41" s="12"/>
      <c r="C41" s="6"/>
      <c r="D41" s="6"/>
      <c r="E41" s="136"/>
      <c r="F41" s="137"/>
      <c r="G41" s="139"/>
      <c r="H41" s="135"/>
      <c r="I41" s="135"/>
      <c r="J41" s="191"/>
      <c r="K41" s="191"/>
    </row>
    <row r="42" spans="1:11" s="260" customFormat="1" x14ac:dyDescent="0.25">
      <c r="A42" s="258"/>
      <c r="B42" s="258"/>
      <c r="C42" s="258"/>
      <c r="D42" s="254" t="s">
        <v>47</v>
      </c>
      <c r="E42" s="255">
        <f>SUM(E12+E26+E28+E30+E33+E36)</f>
        <v>1246433.1000000001</v>
      </c>
      <c r="F42" s="259">
        <f>SUM(F12+F26+F28+F30+F33+F36+F38)</f>
        <v>1273103.19</v>
      </c>
      <c r="G42" s="256">
        <f>SUM(G12+G26+G28+G30+G33+G36+G38)</f>
        <v>1599923.65</v>
      </c>
      <c r="H42" s="257">
        <f>SUM(H12+H26+H28+H30+H33+H36+H38)</f>
        <v>1584739.03</v>
      </c>
      <c r="I42" s="257">
        <f>SUM(I12+I26+I28+I30+I33+I36+I38)</f>
        <v>1559369.78</v>
      </c>
      <c r="J42" s="295">
        <f t="shared" si="1"/>
        <v>128.3601703131921</v>
      </c>
      <c r="K42" s="295">
        <f t="shared" si="0"/>
        <v>125.67116810067847</v>
      </c>
    </row>
    <row r="43" spans="1:11" ht="66.75" customHeight="1" x14ac:dyDescent="0.25">
      <c r="G43" s="143"/>
    </row>
    <row r="44" spans="1:11" ht="15.75" x14ac:dyDescent="0.25">
      <c r="A44" s="309"/>
      <c r="B44" s="314"/>
      <c r="C44" s="314"/>
      <c r="D44" s="314"/>
      <c r="E44" s="314"/>
      <c r="F44" s="314"/>
      <c r="G44" s="314"/>
      <c r="H44" s="314"/>
      <c r="I44" s="314"/>
    </row>
    <row r="45" spans="1:11" ht="15.75" x14ac:dyDescent="0.25">
      <c r="A45" s="309" t="s">
        <v>19</v>
      </c>
      <c r="B45" s="314"/>
      <c r="C45" s="314"/>
      <c r="D45" s="314"/>
      <c r="E45" s="314"/>
      <c r="F45" s="314"/>
      <c r="G45" s="314"/>
      <c r="H45" s="314"/>
      <c r="I45" s="314"/>
    </row>
    <row r="46" spans="1:11" ht="25.5" customHeight="1" x14ac:dyDescent="0.25">
      <c r="A46" s="71"/>
      <c r="B46" s="71"/>
      <c r="C46" s="71"/>
      <c r="D46" s="71"/>
      <c r="E46" s="131"/>
      <c r="F46" s="71"/>
      <c r="G46" s="71"/>
      <c r="H46" s="72"/>
      <c r="I46" s="72"/>
    </row>
    <row r="47" spans="1:11" ht="25.5" x14ac:dyDescent="0.25">
      <c r="A47" s="176" t="s">
        <v>14</v>
      </c>
      <c r="B47" s="182" t="s">
        <v>15</v>
      </c>
      <c r="C47" s="182" t="s">
        <v>16</v>
      </c>
      <c r="D47" s="182" t="s">
        <v>20</v>
      </c>
      <c r="E47" s="183" t="s">
        <v>253</v>
      </c>
      <c r="F47" s="176" t="s">
        <v>254</v>
      </c>
      <c r="G47" s="176" t="s">
        <v>255</v>
      </c>
      <c r="H47" s="176" t="s">
        <v>250</v>
      </c>
      <c r="I47" s="176" t="s">
        <v>258</v>
      </c>
      <c r="J47" s="173" t="s">
        <v>197</v>
      </c>
      <c r="K47" s="174" t="s">
        <v>198</v>
      </c>
    </row>
    <row r="48" spans="1:11" x14ac:dyDescent="0.25">
      <c r="A48" s="176"/>
      <c r="B48" s="182"/>
      <c r="C48" s="182"/>
      <c r="D48" s="182"/>
      <c r="E48" s="188">
        <v>1</v>
      </c>
      <c r="F48" s="189">
        <v>2</v>
      </c>
      <c r="G48" s="189">
        <v>3</v>
      </c>
      <c r="H48" s="189">
        <v>4</v>
      </c>
      <c r="I48" s="189">
        <v>5</v>
      </c>
      <c r="J48" s="190">
        <v>6</v>
      </c>
      <c r="K48" s="190">
        <v>7</v>
      </c>
    </row>
    <row r="49" spans="1:11" ht="15.75" customHeight="1" x14ac:dyDescent="0.25">
      <c r="A49" s="4">
        <v>3</v>
      </c>
      <c r="B49" s="4"/>
      <c r="C49" s="4"/>
      <c r="D49" s="4" t="s">
        <v>21</v>
      </c>
      <c r="E49" s="132">
        <f>SUM(E50+E58+E73+E78+E83)</f>
        <v>1255093.6599999999</v>
      </c>
      <c r="F49" s="118">
        <f>SUM(F50+F58+F73+F78+F83)</f>
        <v>1267193.19</v>
      </c>
      <c r="G49" s="118">
        <f>SUM(G50+G58+G73+G78+G83)</f>
        <v>1594013.65</v>
      </c>
      <c r="H49" s="134">
        <f>SUM(H50+H58+H73+H78+H83)</f>
        <v>1578829.03</v>
      </c>
      <c r="I49" s="134">
        <f>SUM(I50+I58+I73+I78+I83)</f>
        <v>1553459.78</v>
      </c>
      <c r="J49" s="191">
        <f>SUM(G49/E49)*100</f>
        <v>127.0035616306117</v>
      </c>
      <c r="K49" s="191">
        <f>SUM(G49/F49)*100</f>
        <v>125.79089459911002</v>
      </c>
    </row>
    <row r="50" spans="1:11" s="133" customFormat="1" ht="15.75" customHeight="1" x14ac:dyDescent="0.25">
      <c r="A50" s="4"/>
      <c r="B50" s="4">
        <v>31</v>
      </c>
      <c r="C50" s="4"/>
      <c r="D50" s="20" t="s">
        <v>22</v>
      </c>
      <c r="E50" s="144">
        <f>SUM(E51:E52)</f>
        <v>1099394.69</v>
      </c>
      <c r="F50" s="145">
        <f>SUM(F51)</f>
        <v>1098799</v>
      </c>
      <c r="G50" s="145">
        <f>SUM(G51:G56)</f>
        <v>1420573.22</v>
      </c>
      <c r="H50" s="192">
        <f>SUM(H51:H56)</f>
        <v>1408121.55</v>
      </c>
      <c r="I50" s="192">
        <f>SUM(I51:I54)</f>
        <v>1385165</v>
      </c>
      <c r="J50" s="191">
        <f t="shared" ref="J50:J106" si="2">SUM(G50/E50)*100</f>
        <v>129.21412418319028</v>
      </c>
      <c r="K50" s="191">
        <f t="shared" ref="K50:K106" si="3">SUM(G50/F50)*100</f>
        <v>129.28417481268184</v>
      </c>
    </row>
    <row r="51" spans="1:11" x14ac:dyDescent="0.25">
      <c r="A51" s="5"/>
      <c r="B51" s="12"/>
      <c r="C51" s="6">
        <v>50182</v>
      </c>
      <c r="D51" s="13" t="s">
        <v>50</v>
      </c>
      <c r="E51" s="146">
        <v>1099394.69</v>
      </c>
      <c r="F51" s="147">
        <v>1098799</v>
      </c>
      <c r="G51" s="147">
        <v>1384565</v>
      </c>
      <c r="H51" s="193">
        <v>1384565</v>
      </c>
      <c r="I51" s="193">
        <v>1384565</v>
      </c>
      <c r="J51" s="191">
        <f t="shared" si="2"/>
        <v>125.93884731242426</v>
      </c>
      <c r="K51" s="191">
        <f t="shared" si="3"/>
        <v>126.00712232173493</v>
      </c>
    </row>
    <row r="52" spans="1:11" x14ac:dyDescent="0.25">
      <c r="A52" s="5"/>
      <c r="B52" s="12"/>
      <c r="C52" s="6">
        <v>52603</v>
      </c>
      <c r="D52" s="13" t="s">
        <v>187</v>
      </c>
      <c r="E52" s="146">
        <v>0</v>
      </c>
      <c r="F52" s="147">
        <v>0</v>
      </c>
      <c r="G52" s="147">
        <v>0</v>
      </c>
      <c r="H52" s="193">
        <v>0</v>
      </c>
      <c r="I52" s="193">
        <v>0</v>
      </c>
      <c r="J52" s="191">
        <v>0</v>
      </c>
      <c r="K52" s="191">
        <v>0</v>
      </c>
    </row>
    <row r="53" spans="1:11" x14ac:dyDescent="0.25">
      <c r="A53" s="5"/>
      <c r="B53" s="12"/>
      <c r="C53" s="6">
        <v>11001</v>
      </c>
      <c r="D53" s="13" t="s">
        <v>51</v>
      </c>
      <c r="E53" s="146">
        <v>0</v>
      </c>
      <c r="F53" s="147">
        <v>0</v>
      </c>
      <c r="G53" s="147">
        <v>13961.55</v>
      </c>
      <c r="H53" s="193">
        <v>8995</v>
      </c>
      <c r="I53" s="193">
        <v>0</v>
      </c>
      <c r="J53" s="191">
        <v>0</v>
      </c>
      <c r="K53" s="191">
        <v>0</v>
      </c>
    </row>
    <row r="54" spans="1:11" x14ac:dyDescent="0.25">
      <c r="A54" s="5"/>
      <c r="B54" s="12"/>
      <c r="C54" s="6">
        <v>31400</v>
      </c>
      <c r="D54" s="13" t="s">
        <v>31</v>
      </c>
      <c r="E54" s="146">
        <v>0</v>
      </c>
      <c r="F54" s="147">
        <v>0</v>
      </c>
      <c r="G54" s="147">
        <v>600</v>
      </c>
      <c r="H54" s="193">
        <v>600</v>
      </c>
      <c r="I54" s="193">
        <v>600</v>
      </c>
      <c r="J54" s="191">
        <v>0</v>
      </c>
      <c r="K54" s="191">
        <v>0</v>
      </c>
    </row>
    <row r="55" spans="1:11" x14ac:dyDescent="0.25">
      <c r="A55" s="5"/>
      <c r="B55" s="12"/>
      <c r="C55" s="6">
        <v>56100</v>
      </c>
      <c r="D55" s="6" t="s">
        <v>292</v>
      </c>
      <c r="E55" s="146">
        <v>0</v>
      </c>
      <c r="F55" s="147">
        <v>0</v>
      </c>
      <c r="G55" s="147">
        <v>11044.17</v>
      </c>
      <c r="H55" s="193">
        <v>0</v>
      </c>
      <c r="I55" s="193">
        <v>0</v>
      </c>
      <c r="J55" s="191"/>
      <c r="K55" s="191"/>
    </row>
    <row r="56" spans="1:11" x14ac:dyDescent="0.25">
      <c r="A56" s="5"/>
      <c r="B56" s="12"/>
      <c r="C56" s="6">
        <v>56111</v>
      </c>
      <c r="D56" s="6" t="s">
        <v>292</v>
      </c>
      <c r="E56" s="146">
        <v>0</v>
      </c>
      <c r="F56" s="147">
        <v>0</v>
      </c>
      <c r="G56" s="147">
        <v>10402.5</v>
      </c>
      <c r="H56" s="193">
        <v>13961.55</v>
      </c>
      <c r="I56" s="193">
        <v>0</v>
      </c>
      <c r="J56" s="191"/>
      <c r="K56" s="191"/>
    </row>
    <row r="57" spans="1:11" x14ac:dyDescent="0.25">
      <c r="A57" s="5"/>
      <c r="B57" s="12"/>
      <c r="C57" s="6"/>
      <c r="D57" s="13"/>
      <c r="E57" s="146"/>
      <c r="F57" s="147"/>
      <c r="G57" s="147"/>
      <c r="H57" s="193"/>
      <c r="I57" s="193"/>
      <c r="J57" s="191"/>
      <c r="K57" s="191"/>
    </row>
    <row r="58" spans="1:11" s="133" customFormat="1" x14ac:dyDescent="0.25">
      <c r="A58" s="12"/>
      <c r="B58" s="4">
        <v>32</v>
      </c>
      <c r="C58" s="4"/>
      <c r="D58" s="20" t="s">
        <v>30</v>
      </c>
      <c r="E58" s="144">
        <f>SUM(E59:E69)</f>
        <v>150688.14000000001</v>
      </c>
      <c r="F58" s="145">
        <f>SUM(F59:F69)</f>
        <v>167233.50000000003</v>
      </c>
      <c r="G58" s="145">
        <f>SUM(G59:G71)</f>
        <v>172255.43000000002</v>
      </c>
      <c r="H58" s="192">
        <f>SUM(H59:H71)</f>
        <v>169522.48</v>
      </c>
      <c r="I58" s="192">
        <f>SUM(I59:I69)</f>
        <v>167109.78000000003</v>
      </c>
      <c r="J58" s="191">
        <f t="shared" si="2"/>
        <v>114.31253315622583</v>
      </c>
      <c r="K58" s="191">
        <f t="shared" si="3"/>
        <v>103.00294498410905</v>
      </c>
    </row>
    <row r="59" spans="1:11" x14ac:dyDescent="0.25">
      <c r="A59" s="5"/>
      <c r="B59" s="12"/>
      <c r="C59" s="6">
        <v>48007</v>
      </c>
      <c r="D59" s="13" t="s">
        <v>42</v>
      </c>
      <c r="E59" s="148">
        <v>86406.99</v>
      </c>
      <c r="F59" s="147">
        <v>101196.6</v>
      </c>
      <c r="G59" s="147">
        <v>102221.6</v>
      </c>
      <c r="H59" s="193">
        <v>99721.600000000006</v>
      </c>
      <c r="I59" s="193">
        <v>99721.600000000006</v>
      </c>
      <c r="J59" s="191">
        <f t="shared" si="2"/>
        <v>118.30246603891652</v>
      </c>
      <c r="K59" s="191">
        <f t="shared" si="3"/>
        <v>101.01287987936354</v>
      </c>
    </row>
    <row r="60" spans="1:11" x14ac:dyDescent="0.25">
      <c r="A60" s="5"/>
      <c r="B60" s="12"/>
      <c r="C60" s="6">
        <v>11001</v>
      </c>
      <c r="D60" s="13" t="s">
        <v>51</v>
      </c>
      <c r="E60" s="148">
        <v>14713.44</v>
      </c>
      <c r="F60" s="147">
        <v>6878.1</v>
      </c>
      <c r="G60" s="147">
        <v>7015.38</v>
      </c>
      <c r="H60" s="193">
        <v>6908.08</v>
      </c>
      <c r="I60" s="193">
        <v>5755.38</v>
      </c>
      <c r="J60" s="191">
        <f t="shared" si="2"/>
        <v>47.680080253156298</v>
      </c>
      <c r="K60" s="191">
        <f t="shared" si="3"/>
        <v>101.9959000305317</v>
      </c>
    </row>
    <row r="61" spans="1:11" x14ac:dyDescent="0.25">
      <c r="A61" s="5"/>
      <c r="B61" s="12"/>
      <c r="C61" s="6">
        <v>31400</v>
      </c>
      <c r="D61" s="13" t="s">
        <v>31</v>
      </c>
      <c r="E61" s="148">
        <v>7016.58</v>
      </c>
      <c r="F61" s="147">
        <v>14145.79</v>
      </c>
      <c r="G61" s="147">
        <v>14145.79</v>
      </c>
      <c r="H61" s="193">
        <v>14145.79</v>
      </c>
      <c r="I61" s="193">
        <v>14145.79</v>
      </c>
      <c r="J61" s="191">
        <f t="shared" si="2"/>
        <v>201.60519797394173</v>
      </c>
      <c r="K61" s="191">
        <f t="shared" si="3"/>
        <v>100</v>
      </c>
    </row>
    <row r="62" spans="1:11" x14ac:dyDescent="0.25">
      <c r="A62" s="5"/>
      <c r="B62" s="12"/>
      <c r="C62" s="6">
        <v>50182</v>
      </c>
      <c r="D62" s="13" t="s">
        <v>44</v>
      </c>
      <c r="E62" s="148">
        <v>2016</v>
      </c>
      <c r="F62" s="147">
        <v>4032</v>
      </c>
      <c r="G62" s="147">
        <v>6506</v>
      </c>
      <c r="H62" s="193">
        <v>6506</v>
      </c>
      <c r="I62" s="193">
        <v>6506</v>
      </c>
      <c r="J62" s="191">
        <f t="shared" si="2"/>
        <v>322.71825396825398</v>
      </c>
      <c r="K62" s="191">
        <f t="shared" si="3"/>
        <v>161.35912698412699</v>
      </c>
    </row>
    <row r="63" spans="1:11" x14ac:dyDescent="0.25">
      <c r="A63" s="5"/>
      <c r="B63" s="12"/>
      <c r="C63" s="6">
        <v>52603</v>
      </c>
      <c r="D63" s="13" t="s">
        <v>45</v>
      </c>
      <c r="E63" s="148">
        <v>30295.89</v>
      </c>
      <c r="F63" s="147">
        <v>15150</v>
      </c>
      <c r="G63" s="147">
        <v>15150</v>
      </c>
      <c r="H63" s="193">
        <v>15150</v>
      </c>
      <c r="I63" s="193">
        <v>15150</v>
      </c>
      <c r="J63" s="191">
        <f t="shared" si="2"/>
        <v>50.006783098301455</v>
      </c>
      <c r="K63" s="191">
        <f t="shared" si="3"/>
        <v>100</v>
      </c>
    </row>
    <row r="64" spans="1:11" x14ac:dyDescent="0.25">
      <c r="A64" s="5"/>
      <c r="B64" s="12"/>
      <c r="C64" s="6">
        <v>61400</v>
      </c>
      <c r="D64" s="13" t="s">
        <v>43</v>
      </c>
      <c r="E64" s="148">
        <v>6919.25</v>
      </c>
      <c r="F64" s="147">
        <v>6868</v>
      </c>
      <c r="G64" s="147">
        <v>6868</v>
      </c>
      <c r="H64" s="193">
        <v>6868</v>
      </c>
      <c r="I64" s="193">
        <v>6868</v>
      </c>
      <c r="J64" s="191">
        <f t="shared" si="2"/>
        <v>99.259312786790474</v>
      </c>
      <c r="K64" s="191">
        <f t="shared" si="3"/>
        <v>100</v>
      </c>
    </row>
    <row r="65" spans="1:11" x14ac:dyDescent="0.25">
      <c r="A65" s="5"/>
      <c r="B65" s="12"/>
      <c r="C65" s="6">
        <v>52502</v>
      </c>
      <c r="D65" s="13" t="s">
        <v>179</v>
      </c>
      <c r="E65" s="148">
        <v>1000</v>
      </c>
      <c r="F65" s="147">
        <v>1000</v>
      </c>
      <c r="G65" s="147">
        <v>1000</v>
      </c>
      <c r="H65" s="193">
        <v>1000</v>
      </c>
      <c r="I65" s="193">
        <v>1000</v>
      </c>
      <c r="J65" s="191">
        <f t="shared" si="2"/>
        <v>100</v>
      </c>
      <c r="K65" s="191">
        <f t="shared" si="3"/>
        <v>100</v>
      </c>
    </row>
    <row r="66" spans="1:11" x14ac:dyDescent="0.25">
      <c r="A66" s="5"/>
      <c r="B66" s="12"/>
      <c r="C66" s="6">
        <v>52506</v>
      </c>
      <c r="D66" s="13" t="s">
        <v>231</v>
      </c>
      <c r="E66" s="148">
        <v>150</v>
      </c>
      <c r="F66" s="147">
        <v>150</v>
      </c>
      <c r="G66" s="147">
        <v>150</v>
      </c>
      <c r="H66" s="193">
        <v>150</v>
      </c>
      <c r="I66" s="193">
        <v>150</v>
      </c>
      <c r="J66" s="191">
        <f t="shared" si="2"/>
        <v>100</v>
      </c>
      <c r="K66" s="191">
        <f t="shared" si="3"/>
        <v>100</v>
      </c>
    </row>
    <row r="67" spans="1:11" x14ac:dyDescent="0.25">
      <c r="A67" s="5"/>
      <c r="B67" s="12"/>
      <c r="C67" s="6">
        <v>52515</v>
      </c>
      <c r="D67" s="13" t="s">
        <v>232</v>
      </c>
      <c r="E67" s="148">
        <v>221</v>
      </c>
      <c r="F67" s="147">
        <v>221</v>
      </c>
      <c r="G67" s="147">
        <v>221</v>
      </c>
      <c r="H67" s="193">
        <v>221</v>
      </c>
      <c r="I67" s="193">
        <v>221</v>
      </c>
      <c r="J67" s="191">
        <f t="shared" si="2"/>
        <v>100</v>
      </c>
      <c r="K67" s="191">
        <f t="shared" si="3"/>
        <v>100</v>
      </c>
    </row>
    <row r="68" spans="1:11" x14ac:dyDescent="0.25">
      <c r="A68" s="5"/>
      <c r="B68" s="12"/>
      <c r="C68" s="6">
        <v>50180</v>
      </c>
      <c r="D68" s="13" t="s">
        <v>193</v>
      </c>
      <c r="E68" s="148">
        <v>0</v>
      </c>
      <c r="F68" s="147">
        <v>245</v>
      </c>
      <c r="G68" s="147">
        <v>245</v>
      </c>
      <c r="H68" s="193">
        <v>245</v>
      </c>
      <c r="I68" s="193">
        <v>245</v>
      </c>
      <c r="J68" s="191">
        <v>0</v>
      </c>
      <c r="K68" s="191">
        <v>0</v>
      </c>
    </row>
    <row r="69" spans="1:11" x14ac:dyDescent="0.25">
      <c r="A69" s="5"/>
      <c r="B69" s="12"/>
      <c r="C69" s="6">
        <v>51700</v>
      </c>
      <c r="D69" s="13" t="s">
        <v>216</v>
      </c>
      <c r="E69" s="148">
        <v>1948.99</v>
      </c>
      <c r="F69" s="147">
        <v>17347.009999999998</v>
      </c>
      <c r="G69" s="147">
        <v>17347.009999999998</v>
      </c>
      <c r="H69" s="193">
        <v>17347.009999999998</v>
      </c>
      <c r="I69" s="193">
        <v>17347.009999999998</v>
      </c>
      <c r="J69" s="191">
        <f t="shared" si="2"/>
        <v>890.05125731789269</v>
      </c>
      <c r="K69" s="191">
        <v>0</v>
      </c>
    </row>
    <row r="70" spans="1:11" x14ac:dyDescent="0.25">
      <c r="A70" s="5"/>
      <c r="B70" s="12"/>
      <c r="C70" s="6">
        <v>56100</v>
      </c>
      <c r="D70" s="6" t="s">
        <v>292</v>
      </c>
      <c r="E70" s="148">
        <v>0</v>
      </c>
      <c r="F70" s="147">
        <v>0</v>
      </c>
      <c r="G70" s="147">
        <v>790</v>
      </c>
      <c r="H70" s="193">
        <v>0</v>
      </c>
      <c r="I70" s="193">
        <v>0</v>
      </c>
      <c r="J70" s="191"/>
      <c r="K70" s="191"/>
    </row>
    <row r="71" spans="1:11" x14ac:dyDescent="0.25">
      <c r="A71" s="5"/>
      <c r="B71" s="12"/>
      <c r="C71" s="6">
        <v>56111</v>
      </c>
      <c r="D71" s="6" t="s">
        <v>292</v>
      </c>
      <c r="E71" s="148">
        <v>0</v>
      </c>
      <c r="F71" s="147">
        <v>0</v>
      </c>
      <c r="G71" s="147">
        <v>595.65</v>
      </c>
      <c r="H71" s="193">
        <v>1260</v>
      </c>
      <c r="I71" s="193">
        <v>0</v>
      </c>
      <c r="J71" s="191"/>
      <c r="K71" s="191"/>
    </row>
    <row r="72" spans="1:11" x14ac:dyDescent="0.25">
      <c r="A72" s="5"/>
      <c r="B72" s="12"/>
      <c r="C72" s="6"/>
      <c r="D72" s="13"/>
      <c r="E72" s="146"/>
      <c r="F72" s="147"/>
      <c r="G72" s="147"/>
      <c r="H72" s="193"/>
      <c r="I72" s="193"/>
      <c r="J72" s="191"/>
      <c r="K72" s="191"/>
    </row>
    <row r="73" spans="1:11" s="133" customFormat="1" x14ac:dyDescent="0.25">
      <c r="A73" s="12"/>
      <c r="B73" s="12">
        <v>34</v>
      </c>
      <c r="C73" s="18"/>
      <c r="D73" s="21" t="s">
        <v>41</v>
      </c>
      <c r="E73" s="144">
        <f>SUM(E74:E76)</f>
        <v>910.14</v>
      </c>
      <c r="F73" s="145">
        <f>SUM(F74:F76)</f>
        <v>960</v>
      </c>
      <c r="G73" s="145">
        <f>SUM(G74:G76)</f>
        <v>960</v>
      </c>
      <c r="H73" s="192">
        <f>SUM(H74:H77)</f>
        <v>960</v>
      </c>
      <c r="I73" s="192">
        <f>SUM(I74:I76)</f>
        <v>960</v>
      </c>
      <c r="J73" s="191">
        <f t="shared" si="2"/>
        <v>105.47827806711057</v>
      </c>
      <c r="K73" s="191">
        <f t="shared" si="3"/>
        <v>100</v>
      </c>
    </row>
    <row r="74" spans="1:11" x14ac:dyDescent="0.25">
      <c r="A74" s="5"/>
      <c r="B74" s="12"/>
      <c r="C74" s="6">
        <v>48007</v>
      </c>
      <c r="D74" s="13" t="s">
        <v>42</v>
      </c>
      <c r="E74" s="146">
        <v>909.99</v>
      </c>
      <c r="F74" s="147">
        <v>950</v>
      </c>
      <c r="G74" s="147">
        <v>950</v>
      </c>
      <c r="H74" s="193">
        <v>950</v>
      </c>
      <c r="I74" s="193">
        <v>950</v>
      </c>
      <c r="J74" s="191">
        <f t="shared" si="2"/>
        <v>104.39675161265509</v>
      </c>
      <c r="K74" s="191">
        <f t="shared" si="3"/>
        <v>100</v>
      </c>
    </row>
    <row r="75" spans="1:11" x14ac:dyDescent="0.25">
      <c r="A75" s="5"/>
      <c r="B75" s="12"/>
      <c r="C75" s="6">
        <v>50182</v>
      </c>
      <c r="D75" s="13" t="s">
        <v>44</v>
      </c>
      <c r="E75" s="146">
        <v>0</v>
      </c>
      <c r="F75" s="147">
        <v>0</v>
      </c>
      <c r="G75" s="147">
        <v>0</v>
      </c>
      <c r="H75" s="193">
        <v>0</v>
      </c>
      <c r="I75" s="193">
        <v>0</v>
      </c>
      <c r="J75" s="191">
        <v>0</v>
      </c>
      <c r="K75" s="191">
        <v>0</v>
      </c>
    </row>
    <row r="76" spans="1:11" x14ac:dyDescent="0.25">
      <c r="A76" s="5"/>
      <c r="B76" s="12"/>
      <c r="C76" s="6">
        <v>31400</v>
      </c>
      <c r="D76" s="13" t="s">
        <v>31</v>
      </c>
      <c r="E76" s="146">
        <v>0.15</v>
      </c>
      <c r="F76" s="147">
        <v>10</v>
      </c>
      <c r="G76" s="147">
        <v>10</v>
      </c>
      <c r="H76" s="193">
        <v>10</v>
      </c>
      <c r="I76" s="193">
        <v>10</v>
      </c>
      <c r="J76" s="191">
        <f t="shared" si="2"/>
        <v>6666.666666666667</v>
      </c>
      <c r="K76" s="191">
        <v>0</v>
      </c>
    </row>
    <row r="77" spans="1:11" x14ac:dyDescent="0.25">
      <c r="A77" s="5"/>
      <c r="B77" s="12"/>
      <c r="C77" s="6"/>
      <c r="D77" s="13"/>
      <c r="E77" s="146"/>
      <c r="F77" s="147"/>
      <c r="G77" s="147"/>
      <c r="H77" s="193"/>
      <c r="I77" s="193"/>
      <c r="J77" s="191"/>
      <c r="K77" s="191"/>
    </row>
    <row r="78" spans="1:11" x14ac:dyDescent="0.25">
      <c r="A78" s="5"/>
      <c r="B78" s="12">
        <v>37</v>
      </c>
      <c r="C78" s="6"/>
      <c r="D78" s="21" t="s">
        <v>180</v>
      </c>
      <c r="E78" s="144">
        <f>SUM(E79:E81)</f>
        <v>3900</v>
      </c>
      <c r="F78" s="145">
        <f>SUM(F79:F80)</f>
        <v>0</v>
      </c>
      <c r="G78" s="145">
        <f>SUM(G79:G80)</f>
        <v>0</v>
      </c>
      <c r="H78" s="192">
        <f>SUM(H79:H80)</f>
        <v>0</v>
      </c>
      <c r="I78" s="192">
        <f>SUM(I79:I80)</f>
        <v>0</v>
      </c>
      <c r="J78" s="191">
        <f t="shared" si="2"/>
        <v>0</v>
      </c>
      <c r="K78" s="191">
        <v>0</v>
      </c>
    </row>
    <row r="79" spans="1:11" x14ac:dyDescent="0.25">
      <c r="A79" s="5"/>
      <c r="B79" s="12"/>
      <c r="C79" s="6">
        <v>11001</v>
      </c>
      <c r="D79" s="13" t="s">
        <v>51</v>
      </c>
      <c r="E79" s="146">
        <v>2106</v>
      </c>
      <c r="F79" s="147">
        <v>0</v>
      </c>
      <c r="G79" s="147">
        <v>0</v>
      </c>
      <c r="H79" s="193">
        <v>0</v>
      </c>
      <c r="I79" s="193">
        <v>0</v>
      </c>
      <c r="J79" s="191">
        <f t="shared" si="2"/>
        <v>0</v>
      </c>
      <c r="K79" s="191">
        <v>0</v>
      </c>
    </row>
    <row r="80" spans="1:11" x14ac:dyDescent="0.25">
      <c r="A80" s="5"/>
      <c r="B80" s="12"/>
      <c r="C80" s="6">
        <v>50080</v>
      </c>
      <c r="D80" s="13" t="s">
        <v>189</v>
      </c>
      <c r="E80" s="146">
        <v>1794</v>
      </c>
      <c r="F80" s="147">
        <v>0</v>
      </c>
      <c r="G80" s="147">
        <v>0</v>
      </c>
      <c r="H80" s="193">
        <v>0</v>
      </c>
      <c r="I80" s="193">
        <v>0</v>
      </c>
      <c r="J80" s="191">
        <f t="shared" si="2"/>
        <v>0</v>
      </c>
      <c r="K80" s="191">
        <v>0</v>
      </c>
    </row>
    <row r="81" spans="1:11" x14ac:dyDescent="0.25">
      <c r="A81" s="5"/>
      <c r="B81" s="12"/>
      <c r="C81" s="6">
        <v>48007</v>
      </c>
      <c r="D81" s="13" t="s">
        <v>42</v>
      </c>
      <c r="E81" s="146">
        <v>0</v>
      </c>
      <c r="F81" s="147">
        <v>0</v>
      </c>
      <c r="G81" s="147">
        <v>0</v>
      </c>
      <c r="H81" s="193">
        <v>0</v>
      </c>
      <c r="I81" s="193">
        <v>0</v>
      </c>
      <c r="J81" s="191">
        <v>0</v>
      </c>
      <c r="K81" s="191">
        <v>0</v>
      </c>
    </row>
    <row r="82" spans="1:11" x14ac:dyDescent="0.25">
      <c r="A82" s="5"/>
      <c r="B82" s="12"/>
      <c r="C82" s="6"/>
      <c r="D82" s="13"/>
      <c r="E82" s="146"/>
      <c r="F82" s="147"/>
      <c r="G82" s="147"/>
      <c r="H82" s="193"/>
      <c r="I82" s="193"/>
      <c r="J82" s="191"/>
      <c r="K82" s="191"/>
    </row>
    <row r="83" spans="1:11" x14ac:dyDescent="0.25">
      <c r="A83" s="5"/>
      <c r="B83" s="12">
        <v>38</v>
      </c>
      <c r="C83" s="6"/>
      <c r="D83" s="21" t="s">
        <v>110</v>
      </c>
      <c r="E83" s="144">
        <f>SUM(E84)</f>
        <v>200.69</v>
      </c>
      <c r="F83" s="145">
        <f>SUM(F84)</f>
        <v>200.69</v>
      </c>
      <c r="G83" s="145">
        <f>SUM(G84)</f>
        <v>225</v>
      </c>
      <c r="H83" s="192">
        <f>SUM(H84)</f>
        <v>225</v>
      </c>
      <c r="I83" s="192">
        <f>SUM(I84)</f>
        <v>225</v>
      </c>
      <c r="J83" s="191">
        <f t="shared" si="2"/>
        <v>112.1132094274752</v>
      </c>
      <c r="K83" s="191">
        <f t="shared" si="3"/>
        <v>112.1132094274752</v>
      </c>
    </row>
    <row r="84" spans="1:11" ht="24" x14ac:dyDescent="0.25">
      <c r="A84" s="5"/>
      <c r="B84" s="12"/>
      <c r="C84" s="6">
        <v>50102</v>
      </c>
      <c r="D84" s="55" t="s">
        <v>181</v>
      </c>
      <c r="E84" s="146">
        <v>200.69</v>
      </c>
      <c r="F84" s="147">
        <v>200.69</v>
      </c>
      <c r="G84" s="147">
        <v>225</v>
      </c>
      <c r="H84" s="193">
        <v>225</v>
      </c>
      <c r="I84" s="193">
        <v>225</v>
      </c>
      <c r="J84" s="191">
        <f t="shared" si="2"/>
        <v>112.1132094274752</v>
      </c>
      <c r="K84" s="191">
        <f t="shared" si="3"/>
        <v>112.1132094274752</v>
      </c>
    </row>
    <row r="85" spans="1:11" x14ac:dyDescent="0.25">
      <c r="A85" s="5"/>
      <c r="B85" s="12"/>
      <c r="C85" s="6"/>
      <c r="D85" s="13"/>
      <c r="E85" s="146"/>
      <c r="F85" s="147"/>
      <c r="G85" s="147"/>
      <c r="H85" s="193"/>
      <c r="I85" s="193"/>
      <c r="J85" s="191"/>
      <c r="K85" s="191"/>
    </row>
    <row r="86" spans="1:11" x14ac:dyDescent="0.25">
      <c r="A86" s="5"/>
      <c r="B86" s="12"/>
      <c r="C86" s="6"/>
      <c r="D86" s="13"/>
      <c r="E86" s="146"/>
      <c r="F86" s="147"/>
      <c r="G86" s="147"/>
      <c r="H86" s="193"/>
      <c r="I86" s="193"/>
      <c r="J86" s="191"/>
      <c r="K86" s="191"/>
    </row>
    <row r="87" spans="1:11" x14ac:dyDescent="0.25">
      <c r="A87" s="5"/>
      <c r="B87" s="12"/>
      <c r="C87" s="6"/>
      <c r="D87" s="13"/>
      <c r="E87" s="146"/>
      <c r="F87" s="147"/>
      <c r="G87" s="147"/>
      <c r="H87" s="193"/>
      <c r="I87" s="193"/>
      <c r="J87" s="191"/>
      <c r="K87" s="191"/>
    </row>
    <row r="88" spans="1:11" x14ac:dyDescent="0.25">
      <c r="A88" s="5"/>
      <c r="B88" s="12"/>
      <c r="C88" s="6"/>
      <c r="D88" s="13"/>
      <c r="E88" s="146"/>
      <c r="F88" s="147"/>
      <c r="G88" s="16"/>
      <c r="H88" s="193"/>
      <c r="I88" s="193"/>
      <c r="J88" s="191"/>
      <c r="K88" s="191"/>
    </row>
    <row r="89" spans="1:11" ht="24" x14ac:dyDescent="0.25">
      <c r="A89" s="7">
        <v>4</v>
      </c>
      <c r="B89" s="8"/>
      <c r="C89" s="8"/>
      <c r="D89" s="14" t="s">
        <v>23</v>
      </c>
      <c r="E89" s="144">
        <f>SUM(E90+E94+E102)</f>
        <v>620.01</v>
      </c>
      <c r="F89" s="145">
        <f>SUM(F94+F102)</f>
        <v>5910</v>
      </c>
      <c r="G89" s="145">
        <f>SUM(G90+G94+G102)</f>
        <v>5910</v>
      </c>
      <c r="H89" s="192">
        <f>SUM(H90+H94+H102)</f>
        <v>5910</v>
      </c>
      <c r="I89" s="192">
        <f>SUM(I90+I94+I102)</f>
        <v>5910</v>
      </c>
      <c r="J89" s="191">
        <f t="shared" si="2"/>
        <v>953.21043208980495</v>
      </c>
      <c r="K89" s="191">
        <f t="shared" si="3"/>
        <v>100</v>
      </c>
    </row>
    <row r="90" spans="1:11" x14ac:dyDescent="0.25">
      <c r="A90" s="7"/>
      <c r="B90" s="8">
        <v>41</v>
      </c>
      <c r="C90" s="8"/>
      <c r="D90" s="14" t="s">
        <v>113</v>
      </c>
      <c r="E90" s="144">
        <f>SUM(E91:E92)</f>
        <v>0</v>
      </c>
      <c r="F90" s="145">
        <v>0</v>
      </c>
      <c r="G90" s="145">
        <v>0</v>
      </c>
      <c r="H90" s="192">
        <v>0</v>
      </c>
      <c r="I90" s="192">
        <v>0</v>
      </c>
      <c r="J90" s="191">
        <v>0</v>
      </c>
      <c r="K90" s="191">
        <v>0</v>
      </c>
    </row>
    <row r="91" spans="1:11" x14ac:dyDescent="0.25">
      <c r="A91" s="7"/>
      <c r="B91" s="8"/>
      <c r="C91" s="77">
        <v>48007</v>
      </c>
      <c r="D91" s="13" t="s">
        <v>42</v>
      </c>
      <c r="E91" s="146">
        <v>0</v>
      </c>
      <c r="F91" s="147">
        <v>0</v>
      </c>
      <c r="G91" s="147">
        <v>0</v>
      </c>
      <c r="H91" s="193">
        <v>0</v>
      </c>
      <c r="I91" s="193">
        <v>0</v>
      </c>
      <c r="J91" s="191">
        <v>0</v>
      </c>
      <c r="K91" s="191">
        <v>0</v>
      </c>
    </row>
    <row r="92" spans="1:11" x14ac:dyDescent="0.25">
      <c r="A92" s="7"/>
      <c r="B92" s="8"/>
      <c r="C92" s="77">
        <v>48008</v>
      </c>
      <c r="D92" s="55" t="s">
        <v>190</v>
      </c>
      <c r="E92" s="146">
        <v>0</v>
      </c>
      <c r="F92" s="147">
        <v>0</v>
      </c>
      <c r="G92" s="147">
        <v>0</v>
      </c>
      <c r="H92" s="193">
        <v>0</v>
      </c>
      <c r="I92" s="193">
        <v>0</v>
      </c>
      <c r="J92" s="191">
        <v>0</v>
      </c>
      <c r="K92" s="191">
        <v>0</v>
      </c>
    </row>
    <row r="93" spans="1:11" x14ac:dyDescent="0.25">
      <c r="A93" s="7"/>
      <c r="B93" s="8"/>
      <c r="C93" s="8"/>
      <c r="D93" s="14"/>
      <c r="E93" s="144"/>
      <c r="F93" s="145"/>
      <c r="G93" s="145"/>
      <c r="H93" s="192"/>
      <c r="I93" s="192"/>
      <c r="J93" s="191"/>
      <c r="K93" s="191"/>
    </row>
    <row r="94" spans="1:11" ht="24" x14ac:dyDescent="0.25">
      <c r="A94" s="9"/>
      <c r="B94" s="4">
        <v>42</v>
      </c>
      <c r="C94" s="9"/>
      <c r="D94" s="15" t="s">
        <v>182</v>
      </c>
      <c r="E94" s="144">
        <f>SUM(E95:E100)</f>
        <v>620.01</v>
      </c>
      <c r="F94" s="145">
        <f>SUM(F95:F100)</f>
        <v>5910</v>
      </c>
      <c r="G94" s="145">
        <f>SUM(G95:G100)</f>
        <v>5910</v>
      </c>
      <c r="H94" s="192">
        <f>SUM(H95:H100)</f>
        <v>5910</v>
      </c>
      <c r="I94" s="192">
        <f>SUM(I95:I100)</f>
        <v>5910</v>
      </c>
      <c r="J94" s="191">
        <f t="shared" si="2"/>
        <v>953.21043208980495</v>
      </c>
      <c r="K94" s="191">
        <f t="shared" si="3"/>
        <v>100</v>
      </c>
    </row>
    <row r="95" spans="1:11" x14ac:dyDescent="0.25">
      <c r="A95" s="9"/>
      <c r="B95" s="4"/>
      <c r="C95" s="9">
        <v>11001</v>
      </c>
      <c r="D95" s="15" t="s">
        <v>18</v>
      </c>
      <c r="E95" s="149">
        <v>240.01</v>
      </c>
      <c r="F95" s="147">
        <v>240</v>
      </c>
      <c r="G95" s="147">
        <v>240</v>
      </c>
      <c r="H95" s="193">
        <v>240</v>
      </c>
      <c r="I95" s="193">
        <v>240</v>
      </c>
      <c r="J95" s="191">
        <f t="shared" si="2"/>
        <v>99.995833506937217</v>
      </c>
      <c r="K95" s="191">
        <f t="shared" si="3"/>
        <v>100</v>
      </c>
    </row>
    <row r="96" spans="1:11" x14ac:dyDescent="0.25">
      <c r="A96" s="9"/>
      <c r="B96" s="9"/>
      <c r="C96" s="6">
        <v>31400</v>
      </c>
      <c r="D96" s="13" t="s">
        <v>31</v>
      </c>
      <c r="E96" s="149">
        <v>0</v>
      </c>
      <c r="F96" s="147">
        <v>2000</v>
      </c>
      <c r="G96" s="147">
        <v>2000</v>
      </c>
      <c r="H96" s="193">
        <v>2000</v>
      </c>
      <c r="I96" s="193">
        <v>2000</v>
      </c>
      <c r="J96" s="191">
        <v>0</v>
      </c>
      <c r="K96" s="191">
        <f t="shared" si="3"/>
        <v>100</v>
      </c>
    </row>
    <row r="97" spans="1:11" x14ac:dyDescent="0.25">
      <c r="A97" s="9"/>
      <c r="B97" s="9"/>
      <c r="C97" s="6">
        <v>48008</v>
      </c>
      <c r="D97" s="55" t="s">
        <v>190</v>
      </c>
      <c r="E97" s="149">
        <v>0</v>
      </c>
      <c r="F97" s="147">
        <v>0</v>
      </c>
      <c r="G97" s="147">
        <v>0</v>
      </c>
      <c r="H97" s="193">
        <v>0</v>
      </c>
      <c r="I97" s="193">
        <v>0</v>
      </c>
      <c r="J97" s="191">
        <v>0</v>
      </c>
      <c r="K97" s="191">
        <v>0</v>
      </c>
    </row>
    <row r="98" spans="1:11" x14ac:dyDescent="0.25">
      <c r="A98" s="9"/>
      <c r="B98" s="9"/>
      <c r="C98" s="6">
        <v>52603</v>
      </c>
      <c r="D98" s="150" t="s">
        <v>183</v>
      </c>
      <c r="E98" s="149">
        <v>0</v>
      </c>
      <c r="F98" s="147">
        <v>3000</v>
      </c>
      <c r="G98" s="147">
        <v>3000</v>
      </c>
      <c r="H98" s="193">
        <v>3000</v>
      </c>
      <c r="I98" s="193">
        <v>3000</v>
      </c>
      <c r="J98" s="191">
        <v>0</v>
      </c>
      <c r="K98" s="191">
        <v>0</v>
      </c>
    </row>
    <row r="99" spans="1:11" x14ac:dyDescent="0.25">
      <c r="A99" s="113"/>
      <c r="B99" s="113"/>
      <c r="C99" s="151">
        <v>61400</v>
      </c>
      <c r="D99" s="152" t="s">
        <v>43</v>
      </c>
      <c r="E99" s="153">
        <v>0</v>
      </c>
      <c r="F99" s="154">
        <v>300</v>
      </c>
      <c r="G99" s="154">
        <v>300</v>
      </c>
      <c r="H99" s="153">
        <v>300</v>
      </c>
      <c r="I99" s="153">
        <v>300</v>
      </c>
      <c r="J99" s="191">
        <v>0</v>
      </c>
      <c r="K99" s="191">
        <f t="shared" si="3"/>
        <v>100</v>
      </c>
    </row>
    <row r="100" spans="1:11" x14ac:dyDescent="0.25">
      <c r="A100" s="155"/>
      <c r="B100" s="155"/>
      <c r="C100" s="156">
        <v>50182</v>
      </c>
      <c r="D100" s="157" t="s">
        <v>189</v>
      </c>
      <c r="E100" s="158">
        <v>380</v>
      </c>
      <c r="F100" s="159">
        <v>370</v>
      </c>
      <c r="G100" s="159">
        <v>370</v>
      </c>
      <c r="H100" s="158">
        <v>370</v>
      </c>
      <c r="I100" s="158">
        <v>370</v>
      </c>
      <c r="J100" s="191">
        <f t="shared" si="2"/>
        <v>97.368421052631575</v>
      </c>
      <c r="K100" s="191">
        <f t="shared" si="3"/>
        <v>100</v>
      </c>
    </row>
    <row r="101" spans="1:11" x14ac:dyDescent="0.25">
      <c r="A101" s="155"/>
      <c r="B101" s="155"/>
      <c r="C101" s="160"/>
      <c r="D101" s="150"/>
      <c r="E101" s="158"/>
      <c r="F101" s="150"/>
      <c r="G101" s="159"/>
      <c r="H101" s="158"/>
      <c r="I101" s="158"/>
      <c r="J101" s="191"/>
      <c r="K101" s="191"/>
    </row>
    <row r="102" spans="1:11" ht="24.75" x14ac:dyDescent="0.25">
      <c r="A102" s="155"/>
      <c r="B102" s="161">
        <v>45</v>
      </c>
      <c r="C102" s="160"/>
      <c r="D102" s="162" t="s">
        <v>184</v>
      </c>
      <c r="E102" s="163">
        <f>SUM(E103:E104)</f>
        <v>0</v>
      </c>
      <c r="F102" s="164">
        <f>SUM(F103)</f>
        <v>0</v>
      </c>
      <c r="G102" s="232">
        <v>0</v>
      </c>
      <c r="H102" s="163">
        <v>0</v>
      </c>
      <c r="I102" s="163">
        <v>0</v>
      </c>
      <c r="J102" s="191">
        <v>0</v>
      </c>
      <c r="K102" s="191">
        <v>0</v>
      </c>
    </row>
    <row r="103" spans="1:11" x14ac:dyDescent="0.25">
      <c r="A103" s="155"/>
      <c r="B103" s="155"/>
      <c r="C103" s="160">
        <v>52603</v>
      </c>
      <c r="D103" s="150" t="s">
        <v>183</v>
      </c>
      <c r="E103" s="158">
        <v>0</v>
      </c>
      <c r="F103" s="150">
        <v>0</v>
      </c>
      <c r="G103" s="159">
        <v>0</v>
      </c>
      <c r="H103" s="158">
        <v>0</v>
      </c>
      <c r="I103" s="158">
        <v>0</v>
      </c>
      <c r="J103" s="191">
        <v>0</v>
      </c>
      <c r="K103" s="191">
        <v>0</v>
      </c>
    </row>
    <row r="104" spans="1:11" x14ac:dyDescent="0.25">
      <c r="A104" s="155"/>
      <c r="B104" s="155"/>
      <c r="C104" s="160">
        <v>61400</v>
      </c>
      <c r="D104" s="152" t="s">
        <v>43</v>
      </c>
      <c r="E104" s="158">
        <v>0</v>
      </c>
      <c r="F104" s="150">
        <v>0</v>
      </c>
      <c r="G104" s="159">
        <v>0</v>
      </c>
      <c r="H104" s="158">
        <v>0</v>
      </c>
      <c r="I104" s="158">
        <v>0</v>
      </c>
      <c r="J104" s="191">
        <v>0</v>
      </c>
      <c r="K104" s="191">
        <v>0</v>
      </c>
    </row>
    <row r="105" spans="1:11" x14ac:dyDescent="0.25">
      <c r="A105" s="155"/>
      <c r="B105" s="155"/>
      <c r="C105" s="160"/>
      <c r="D105" s="150"/>
      <c r="E105" s="158"/>
      <c r="F105" s="150"/>
      <c r="G105" s="159"/>
      <c r="H105" s="158"/>
      <c r="I105" s="158"/>
      <c r="J105" s="191"/>
      <c r="K105" s="191"/>
    </row>
    <row r="106" spans="1:11" s="260" customFormat="1" x14ac:dyDescent="0.25">
      <c r="A106" s="258"/>
      <c r="B106" s="258"/>
      <c r="C106" s="258"/>
      <c r="D106" s="207" t="s">
        <v>52</v>
      </c>
      <c r="E106" s="261">
        <f>SUM(E49+E89)</f>
        <v>1255713.67</v>
      </c>
      <c r="F106" s="262">
        <f>SUM(F49+F89)</f>
        <v>1273103.19</v>
      </c>
      <c r="G106" s="262">
        <f>SUM(G49+G89)</f>
        <v>1599923.65</v>
      </c>
      <c r="H106" s="261">
        <f>SUM(H49+H89)</f>
        <v>1584739.03</v>
      </c>
      <c r="I106" s="261">
        <f>SUM(I49+I89)</f>
        <v>1559369.78</v>
      </c>
      <c r="J106" s="295">
        <f t="shared" si="2"/>
        <v>127.41150217788105</v>
      </c>
      <c r="K106" s="296">
        <f t="shared" si="3"/>
        <v>125.67116810067847</v>
      </c>
    </row>
    <row r="107" spans="1:11" x14ac:dyDescent="0.25">
      <c r="D107" s="165"/>
      <c r="E107" s="166"/>
      <c r="F107" s="165"/>
      <c r="G107" s="165"/>
      <c r="H107" s="165"/>
      <c r="I107" s="165"/>
    </row>
    <row r="109" spans="1:11" x14ac:dyDescent="0.25">
      <c r="A109" s="79" t="s">
        <v>199</v>
      </c>
      <c r="B109" s="79" t="s">
        <v>251</v>
      </c>
      <c r="F109" s="79" t="s">
        <v>107</v>
      </c>
    </row>
    <row r="110" spans="1:11" x14ac:dyDescent="0.25">
      <c r="A110" s="79" t="s">
        <v>200</v>
      </c>
      <c r="B110" s="79" t="s">
        <v>252</v>
      </c>
      <c r="F110" s="79" t="s">
        <v>196</v>
      </c>
    </row>
    <row r="112" spans="1:11" x14ac:dyDescent="0.25">
      <c r="A112" s="79" t="s">
        <v>235</v>
      </c>
    </row>
  </sheetData>
  <mergeCells count="6">
    <mergeCell ref="A45:I45"/>
    <mergeCell ref="A1:J1"/>
    <mergeCell ref="A7:I7"/>
    <mergeCell ref="A44:I44"/>
    <mergeCell ref="A3:I3"/>
    <mergeCell ref="A5:I5"/>
  </mergeCells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A48E-3578-45E1-89CA-C3186D575297}">
  <sheetPr>
    <pageSetUpPr fitToPage="1"/>
  </sheetPr>
  <dimension ref="A1:H51"/>
  <sheetViews>
    <sheetView topLeftCell="A25" workbookViewId="0">
      <selection activeCell="D12" sqref="D12"/>
    </sheetView>
  </sheetViews>
  <sheetFormatPr defaultRowHeight="15" x14ac:dyDescent="0.25"/>
  <cols>
    <col min="1" max="1" width="25.28515625" customWidth="1"/>
    <col min="2" max="3" width="25.28515625" style="79" customWidth="1"/>
    <col min="4" max="6" width="25.28515625" customWidth="1"/>
    <col min="8" max="8" width="9.42578125" bestFit="1" customWidth="1"/>
  </cols>
  <sheetData>
    <row r="1" spans="1:6" ht="6" customHeight="1" x14ac:dyDescent="0.25">
      <c r="A1" s="315"/>
      <c r="B1" s="315"/>
      <c r="C1" s="315"/>
      <c r="D1" s="315"/>
      <c r="E1" s="315"/>
      <c r="F1" s="315"/>
    </row>
    <row r="2" spans="1:6" ht="18" hidden="1" customHeight="1" x14ac:dyDescent="0.25">
      <c r="A2" s="239"/>
      <c r="B2" s="275"/>
      <c r="C2" s="275"/>
      <c r="D2" s="239"/>
      <c r="E2" s="239"/>
      <c r="F2" s="239"/>
    </row>
    <row r="3" spans="1:6" ht="15.75" customHeight="1" x14ac:dyDescent="0.25">
      <c r="A3" s="315" t="s">
        <v>28</v>
      </c>
      <c r="B3" s="315"/>
      <c r="C3" s="315"/>
      <c r="D3" s="315"/>
      <c r="E3" s="315"/>
      <c r="F3" s="315"/>
    </row>
    <row r="4" spans="1:6" ht="18" x14ac:dyDescent="0.25">
      <c r="B4" s="275"/>
      <c r="C4" s="275"/>
      <c r="D4" s="239"/>
      <c r="E4" s="240"/>
      <c r="F4" s="240"/>
    </row>
    <row r="5" spans="1:6" ht="18" customHeight="1" x14ac:dyDescent="0.25">
      <c r="A5" s="315" t="s">
        <v>13</v>
      </c>
      <c r="B5" s="315"/>
      <c r="C5" s="315"/>
      <c r="D5" s="315"/>
      <c r="E5" s="315"/>
      <c r="F5" s="315"/>
    </row>
    <row r="6" spans="1:6" ht="8.25" customHeight="1" x14ac:dyDescent="0.25">
      <c r="A6" s="239"/>
      <c r="B6" s="275"/>
      <c r="C6" s="275"/>
      <c r="D6" s="239"/>
      <c r="E6" s="240"/>
      <c r="F6" s="240"/>
    </row>
    <row r="7" spans="1:6" ht="15.75" customHeight="1" x14ac:dyDescent="0.25">
      <c r="A7" s="315" t="s">
        <v>236</v>
      </c>
      <c r="B7" s="315"/>
      <c r="C7" s="315"/>
      <c r="D7" s="315"/>
      <c r="E7" s="315"/>
      <c r="F7" s="315"/>
    </row>
    <row r="8" spans="1:6" ht="6.75" customHeight="1" x14ac:dyDescent="0.25">
      <c r="A8" s="239"/>
      <c r="B8" s="275"/>
      <c r="C8" s="275"/>
      <c r="D8" s="239"/>
      <c r="E8" s="240"/>
      <c r="F8" s="240"/>
    </row>
    <row r="9" spans="1:6" ht="25.5" x14ac:dyDescent="0.25">
      <c r="A9" s="241" t="s">
        <v>237</v>
      </c>
      <c r="B9" s="284" t="s">
        <v>253</v>
      </c>
      <c r="C9" s="175" t="s">
        <v>254</v>
      </c>
      <c r="D9" s="241" t="s">
        <v>255</v>
      </c>
      <c r="E9" s="241" t="s">
        <v>250</v>
      </c>
      <c r="F9" s="241" t="s">
        <v>258</v>
      </c>
    </row>
    <row r="10" spans="1:6" x14ac:dyDescent="0.25">
      <c r="A10" s="242" t="s">
        <v>0</v>
      </c>
      <c r="B10" s="276">
        <f>B13+B15+B17+B23+B25+B11</f>
        <v>1246433.1000000001</v>
      </c>
      <c r="C10" s="285">
        <f>C11+C13+C15+C17+C23+C25</f>
        <v>1262758.3899999999</v>
      </c>
      <c r="D10" s="243">
        <f>D11+D13+D15+D17+D23+D25</f>
        <v>1589578.85</v>
      </c>
      <c r="E10" s="243">
        <f>E11+E13+E15+E17+E23+E25</f>
        <v>1584739.03</v>
      </c>
      <c r="F10" s="243">
        <f>F11+F13+F15+F17+F23+F25</f>
        <v>1559369.78</v>
      </c>
    </row>
    <row r="11" spans="1:6" x14ac:dyDescent="0.25">
      <c r="A11" s="244" t="s">
        <v>238</v>
      </c>
      <c r="B11" s="132">
        <f>B12</f>
        <v>98031.58</v>
      </c>
      <c r="C11" s="134">
        <f>C12</f>
        <v>109264.7</v>
      </c>
      <c r="D11" s="134">
        <f>SUM(D12)</f>
        <v>124388.53</v>
      </c>
      <c r="E11" s="134">
        <f>SUM(E12)</f>
        <v>116814.68</v>
      </c>
      <c r="F11" s="134">
        <f>SUM(F12)</f>
        <v>106666.98</v>
      </c>
    </row>
    <row r="12" spans="1:6" ht="25.5" x14ac:dyDescent="0.25">
      <c r="A12" s="245" t="s">
        <v>239</v>
      </c>
      <c r="B12" s="136">
        <v>98031.58</v>
      </c>
      <c r="C12" s="135">
        <v>109264.7</v>
      </c>
      <c r="D12" s="135">
        <v>124388.53</v>
      </c>
      <c r="E12" s="135">
        <v>116814.68</v>
      </c>
      <c r="F12" s="135">
        <v>106666.98</v>
      </c>
    </row>
    <row r="13" spans="1:6" x14ac:dyDescent="0.25">
      <c r="A13" s="244" t="s">
        <v>240</v>
      </c>
      <c r="B13" s="132">
        <f>B14</f>
        <v>10493.04</v>
      </c>
      <c r="C13" s="134">
        <f>C14</f>
        <v>14110</v>
      </c>
      <c r="D13" s="134">
        <f>SUM(D14)</f>
        <v>14110</v>
      </c>
      <c r="E13" s="134">
        <f>SUM(E14)</f>
        <v>16755.79</v>
      </c>
      <c r="F13" s="134">
        <f>SUM(F14)</f>
        <v>16755.79</v>
      </c>
    </row>
    <row r="14" spans="1:6" ht="25.5" x14ac:dyDescent="0.25">
      <c r="A14" s="245" t="s">
        <v>270</v>
      </c>
      <c r="B14" s="136">
        <v>10493.04</v>
      </c>
      <c r="C14" s="135">
        <v>14110</v>
      </c>
      <c r="D14" s="135">
        <v>14110</v>
      </c>
      <c r="E14" s="139">
        <v>16755.79</v>
      </c>
      <c r="F14" s="139">
        <v>16755.79</v>
      </c>
    </row>
    <row r="15" spans="1:6" ht="25.5" x14ac:dyDescent="0.25">
      <c r="A15" s="244" t="s">
        <v>241</v>
      </c>
      <c r="B15" s="132">
        <f>B16</f>
        <v>0</v>
      </c>
      <c r="C15" s="134">
        <f>C16</f>
        <v>0</v>
      </c>
      <c r="D15" s="134">
        <f>SUM(D16)</f>
        <v>0</v>
      </c>
      <c r="E15" s="134">
        <f>SUM(E16)</f>
        <v>0</v>
      </c>
      <c r="F15" s="134">
        <f>SUM(F16)</f>
        <v>0</v>
      </c>
    </row>
    <row r="16" spans="1:6" ht="38.25" x14ac:dyDescent="0.25">
      <c r="A16" s="246" t="s">
        <v>242</v>
      </c>
      <c r="B16" s="136">
        <v>0</v>
      </c>
      <c r="C16" s="135">
        <v>0</v>
      </c>
      <c r="D16" s="135">
        <v>0</v>
      </c>
      <c r="E16" s="135">
        <v>0</v>
      </c>
      <c r="F16" s="135">
        <v>0</v>
      </c>
    </row>
    <row r="17" spans="1:6" x14ac:dyDescent="0.25">
      <c r="A17" s="244" t="s">
        <v>243</v>
      </c>
      <c r="B17" s="132">
        <f>B18+B19+B20+B21</f>
        <v>1130640.48</v>
      </c>
      <c r="C17" s="134">
        <f>SUM(C18:C21)</f>
        <v>1132215.69</v>
      </c>
      <c r="D17" s="134">
        <f>SUM(D18:D22)</f>
        <v>1443912.32</v>
      </c>
      <c r="E17" s="134">
        <f>SUM(E18:E22)</f>
        <v>1444000.56</v>
      </c>
      <c r="F17" s="134">
        <f>SUM(F18:F21)</f>
        <v>1428779.01</v>
      </c>
    </row>
    <row r="18" spans="1:6" x14ac:dyDescent="0.25">
      <c r="A18" s="246" t="s">
        <v>244</v>
      </c>
      <c r="B18" s="136">
        <v>0</v>
      </c>
      <c r="C18" s="135">
        <v>9648</v>
      </c>
      <c r="D18" s="135">
        <v>9648</v>
      </c>
      <c r="E18" s="139">
        <v>17347.009999999998</v>
      </c>
      <c r="F18" s="139">
        <v>17347.009999999998</v>
      </c>
    </row>
    <row r="19" spans="1:6" ht="38.25" x14ac:dyDescent="0.25">
      <c r="A19" s="246" t="s">
        <v>266</v>
      </c>
      <c r="B19" s="277">
        <v>0</v>
      </c>
      <c r="C19" s="278">
        <v>1103046.69</v>
      </c>
      <c r="D19" s="247">
        <v>1391911</v>
      </c>
      <c r="E19" s="247">
        <v>1391911</v>
      </c>
      <c r="F19" s="247">
        <v>1391911</v>
      </c>
    </row>
    <row r="20" spans="1:6" ht="25.5" x14ac:dyDescent="0.25">
      <c r="A20" s="246" t="s">
        <v>267</v>
      </c>
      <c r="B20" s="278">
        <v>1130640.48</v>
      </c>
      <c r="C20" s="278">
        <v>1371</v>
      </c>
      <c r="D20" s="247">
        <v>1371</v>
      </c>
      <c r="E20" s="247">
        <v>1371</v>
      </c>
      <c r="F20" s="247">
        <v>1371</v>
      </c>
    </row>
    <row r="21" spans="1:6" ht="25.5" x14ac:dyDescent="0.25">
      <c r="A21" s="246" t="s">
        <v>268</v>
      </c>
      <c r="B21" s="278">
        <v>0</v>
      </c>
      <c r="C21" s="278">
        <v>18150</v>
      </c>
      <c r="D21" s="247">
        <v>18150</v>
      </c>
      <c r="E21" s="247">
        <v>18150</v>
      </c>
      <c r="F21" s="247">
        <v>18150</v>
      </c>
    </row>
    <row r="22" spans="1:6" ht="28.5" customHeight="1" x14ac:dyDescent="0.25">
      <c r="A22" s="246" t="s">
        <v>291</v>
      </c>
      <c r="B22" s="278">
        <v>0</v>
      </c>
      <c r="C22" s="278">
        <v>0</v>
      </c>
      <c r="D22" s="247">
        <v>22832.32</v>
      </c>
      <c r="E22" s="247">
        <v>15221.55</v>
      </c>
      <c r="F22" s="247">
        <v>0</v>
      </c>
    </row>
    <row r="23" spans="1:6" x14ac:dyDescent="0.25">
      <c r="A23" s="244" t="s">
        <v>245</v>
      </c>
      <c r="B23" s="279">
        <f>SUM(B24:B24)</f>
        <v>7268</v>
      </c>
      <c r="C23" s="279">
        <f>SUM(C24:C24)</f>
        <v>7168</v>
      </c>
      <c r="D23" s="248">
        <f>SUM(D24:D24)</f>
        <v>7168</v>
      </c>
      <c r="E23" s="248">
        <f>SUM(E24:E24)</f>
        <v>7168</v>
      </c>
      <c r="F23" s="248">
        <f>SUM(F24:F24)</f>
        <v>7168</v>
      </c>
    </row>
    <row r="24" spans="1:6" ht="25.5" x14ac:dyDescent="0.25">
      <c r="A24" s="246" t="s">
        <v>269</v>
      </c>
      <c r="B24" s="278">
        <v>7268</v>
      </c>
      <c r="C24" s="278">
        <v>7168</v>
      </c>
      <c r="D24" s="247">
        <v>7168</v>
      </c>
      <c r="E24" s="247">
        <v>7168</v>
      </c>
      <c r="F24" s="247">
        <v>7168</v>
      </c>
    </row>
    <row r="25" spans="1:6" ht="25.5" x14ac:dyDescent="0.25">
      <c r="A25" s="244" t="s">
        <v>246</v>
      </c>
      <c r="B25" s="279">
        <v>0</v>
      </c>
      <c r="C25" s="279">
        <v>0</v>
      </c>
      <c r="D25" s="248">
        <v>0</v>
      </c>
      <c r="E25" s="248">
        <f>SUM(E26)</f>
        <v>0</v>
      </c>
      <c r="F25" s="248">
        <f>SUM(F26)</f>
        <v>0</v>
      </c>
    </row>
    <row r="26" spans="1:6" ht="38.25" x14ac:dyDescent="0.25">
      <c r="A26" s="246" t="s">
        <v>247</v>
      </c>
      <c r="B26" s="278">
        <v>0</v>
      </c>
      <c r="C26" s="278">
        <v>0</v>
      </c>
      <c r="D26" s="247">
        <v>0</v>
      </c>
      <c r="E26" s="247">
        <v>0</v>
      </c>
      <c r="F26" s="247">
        <v>0</v>
      </c>
    </row>
    <row r="27" spans="1:6" ht="5.25" customHeight="1" x14ac:dyDescent="0.25">
      <c r="B27" s="280"/>
      <c r="C27" s="106"/>
    </row>
    <row r="28" spans="1:6" ht="7.5" customHeight="1" x14ac:dyDescent="0.25">
      <c r="D28" s="249"/>
      <c r="E28" s="249"/>
    </row>
    <row r="29" spans="1:6" ht="15.75" customHeight="1" x14ac:dyDescent="0.25">
      <c r="A29" s="315" t="s">
        <v>248</v>
      </c>
      <c r="B29" s="315"/>
      <c r="C29" s="315"/>
      <c r="D29" s="315"/>
      <c r="E29" s="315"/>
      <c r="F29" s="315"/>
    </row>
    <row r="30" spans="1:6" ht="18" x14ac:dyDescent="0.25">
      <c r="A30" s="239"/>
      <c r="B30" s="275"/>
      <c r="C30" s="275"/>
      <c r="D30" s="239"/>
      <c r="E30" s="240"/>
      <c r="F30" s="240"/>
    </row>
    <row r="31" spans="1:6" ht="25.5" x14ac:dyDescent="0.25">
      <c r="A31" s="241" t="s">
        <v>237</v>
      </c>
      <c r="B31" s="284" t="s">
        <v>253</v>
      </c>
      <c r="C31" s="175" t="s">
        <v>254</v>
      </c>
      <c r="D31" s="241" t="s">
        <v>255</v>
      </c>
      <c r="E31" s="241" t="s">
        <v>250</v>
      </c>
      <c r="F31" s="241" t="s">
        <v>258</v>
      </c>
    </row>
    <row r="32" spans="1:6" x14ac:dyDescent="0.25">
      <c r="A32" s="242" t="s">
        <v>3</v>
      </c>
      <c r="B32" s="281">
        <f>B33+B35+B37+B48+B39+B46</f>
        <v>1255713.67</v>
      </c>
      <c r="C32" s="285">
        <f>C33+C35+C37+C39+C46+C48</f>
        <v>1273103.19</v>
      </c>
      <c r="D32" s="243">
        <f>SUM(D33+D35+D37+D39+D46+D48)</f>
        <v>1599923.6500000001</v>
      </c>
      <c r="E32" s="243">
        <f>SUM(E33+E35+E39+E37+E46)</f>
        <v>1584739.0330000001</v>
      </c>
      <c r="F32" s="243">
        <f>F33+F35+F37+F39+F46+F48</f>
        <v>1559369.78</v>
      </c>
    </row>
    <row r="33" spans="1:8" ht="15.75" customHeight="1" x14ac:dyDescent="0.25">
      <c r="A33" s="244" t="s">
        <v>238</v>
      </c>
      <c r="B33" s="250">
        <f>SUM(B34)</f>
        <v>104136.42</v>
      </c>
      <c r="C33" s="286">
        <f>SUM(C34)</f>
        <v>109264.7</v>
      </c>
      <c r="D33" s="251">
        <f>SUM(D34)</f>
        <v>124388.53</v>
      </c>
      <c r="E33" s="251">
        <f>SUM(E34)</f>
        <v>116814.68</v>
      </c>
      <c r="F33" s="251">
        <f>SUM(F34)</f>
        <v>106666.98</v>
      </c>
    </row>
    <row r="34" spans="1:8" ht="27.6" customHeight="1" x14ac:dyDescent="0.25">
      <c r="A34" s="245" t="s">
        <v>239</v>
      </c>
      <c r="B34" s="252">
        <v>104136.42</v>
      </c>
      <c r="C34" s="287">
        <v>109264.7</v>
      </c>
      <c r="D34" s="253">
        <v>124388.53</v>
      </c>
      <c r="E34" s="253">
        <v>116814.68</v>
      </c>
      <c r="F34" s="253">
        <v>106666.98</v>
      </c>
    </row>
    <row r="35" spans="1:8" x14ac:dyDescent="0.25">
      <c r="A35" s="244" t="s">
        <v>240</v>
      </c>
      <c r="B35" s="250">
        <f>B36</f>
        <v>7016.73</v>
      </c>
      <c r="C35" s="286">
        <f>SUM(C36)</f>
        <v>16755.79</v>
      </c>
      <c r="D35" s="251">
        <f>SUM(D36)</f>
        <v>16755.79</v>
      </c>
      <c r="E35" s="251">
        <f>SUM(E36)</f>
        <v>16755.793000000001</v>
      </c>
      <c r="F35" s="251">
        <f>SUM(F36)</f>
        <v>16755.79</v>
      </c>
    </row>
    <row r="36" spans="1:8" ht="30" customHeight="1" x14ac:dyDescent="0.25">
      <c r="A36" s="245" t="s">
        <v>270</v>
      </c>
      <c r="B36" s="252">
        <v>7016.73</v>
      </c>
      <c r="C36" s="287">
        <v>16755.79</v>
      </c>
      <c r="D36" s="253">
        <v>16755.79</v>
      </c>
      <c r="E36" s="253">
        <v>16755.793000000001</v>
      </c>
      <c r="F36" s="253">
        <v>16755.79</v>
      </c>
    </row>
    <row r="37" spans="1:8" ht="25.5" x14ac:dyDescent="0.25">
      <c r="A37" s="244" t="s">
        <v>241</v>
      </c>
      <c r="B37" s="250">
        <f>SUM(B38)</f>
        <v>0</v>
      </c>
      <c r="C37" s="286">
        <f>SUM(C38)</f>
        <v>0</v>
      </c>
      <c r="D37" s="251">
        <f>SUM(D38)</f>
        <v>0</v>
      </c>
      <c r="E37" s="251">
        <f>SUM(E38)</f>
        <v>0</v>
      </c>
      <c r="F37" s="251">
        <f>SUM(F38)</f>
        <v>0</v>
      </c>
      <c r="H37" s="79"/>
    </row>
    <row r="38" spans="1:8" ht="38.25" x14ac:dyDescent="0.25">
      <c r="A38" s="246" t="s">
        <v>242</v>
      </c>
      <c r="B38" s="252">
        <v>0</v>
      </c>
      <c r="C38" s="287">
        <v>0</v>
      </c>
      <c r="D38" s="253">
        <v>0</v>
      </c>
      <c r="E38" s="253">
        <v>0</v>
      </c>
      <c r="F38" s="253">
        <v>0</v>
      </c>
    </row>
    <row r="39" spans="1:8" x14ac:dyDescent="0.25">
      <c r="A39" s="244" t="s">
        <v>243</v>
      </c>
      <c r="B39" s="250">
        <f>B40+B41+B43+B42+B44</f>
        <v>1137641.27</v>
      </c>
      <c r="C39" s="286">
        <f>SUM(C40:C44)</f>
        <v>1139914.7</v>
      </c>
      <c r="D39" s="251">
        <f>SUM(D40:D45)</f>
        <v>1451611.33</v>
      </c>
      <c r="E39" s="251">
        <f>SUM(E40:E45)</f>
        <v>1444000.56</v>
      </c>
      <c r="F39" s="251">
        <f>SUM(F40:F44)</f>
        <v>1428779.01</v>
      </c>
    </row>
    <row r="40" spans="1:8" ht="23.25" customHeight="1" x14ac:dyDescent="0.25">
      <c r="A40" s="246" t="s">
        <v>244</v>
      </c>
      <c r="B40" s="252">
        <v>0</v>
      </c>
      <c r="C40" s="287">
        <v>17347.009999999998</v>
      </c>
      <c r="D40" s="253">
        <v>17347.009999999998</v>
      </c>
      <c r="E40" s="253">
        <v>17347.009999999998</v>
      </c>
      <c r="F40" s="253">
        <v>17347.009999999998</v>
      </c>
    </row>
    <row r="41" spans="1:8" ht="25.5" x14ac:dyDescent="0.25">
      <c r="A41" s="246" t="s">
        <v>249</v>
      </c>
      <c r="B41" s="282">
        <v>0</v>
      </c>
      <c r="C41" s="287">
        <v>0</v>
      </c>
      <c r="D41" s="253">
        <v>0</v>
      </c>
      <c r="E41" s="253">
        <v>0</v>
      </c>
      <c r="F41" s="253">
        <v>0</v>
      </c>
      <c r="H41" s="249"/>
    </row>
    <row r="42" spans="1:8" ht="38.25" x14ac:dyDescent="0.25">
      <c r="A42" s="246" t="s">
        <v>266</v>
      </c>
      <c r="B42" s="282">
        <v>1137641.27</v>
      </c>
      <c r="C42" s="287">
        <v>1103046.69</v>
      </c>
      <c r="D42" s="253">
        <v>1391911</v>
      </c>
      <c r="E42" s="253">
        <v>1391911</v>
      </c>
      <c r="F42" s="253">
        <v>1391911</v>
      </c>
    </row>
    <row r="43" spans="1:8" ht="25.5" x14ac:dyDescent="0.25">
      <c r="A43" s="246" t="s">
        <v>267</v>
      </c>
      <c r="B43" s="282">
        <v>0</v>
      </c>
      <c r="C43" s="287">
        <v>1371</v>
      </c>
      <c r="D43" s="253">
        <v>1371</v>
      </c>
      <c r="E43" s="253">
        <v>1371</v>
      </c>
      <c r="F43" s="253">
        <v>1371</v>
      </c>
    </row>
    <row r="44" spans="1:8" ht="25.5" x14ac:dyDescent="0.25">
      <c r="A44" s="246" t="s">
        <v>268</v>
      </c>
      <c r="B44" s="282">
        <v>0</v>
      </c>
      <c r="C44" s="287">
        <v>18150</v>
      </c>
      <c r="D44" s="253">
        <v>18150</v>
      </c>
      <c r="E44" s="253">
        <v>18150</v>
      </c>
      <c r="F44" s="253">
        <v>18150</v>
      </c>
    </row>
    <row r="45" spans="1:8" ht="23.25" customHeight="1" x14ac:dyDescent="0.25">
      <c r="A45" s="246" t="s">
        <v>291</v>
      </c>
      <c r="B45" s="282">
        <v>0</v>
      </c>
      <c r="C45" s="287">
        <v>0</v>
      </c>
      <c r="D45" s="253">
        <v>22832.32</v>
      </c>
      <c r="E45" s="253">
        <v>15221.55</v>
      </c>
      <c r="F45" s="253"/>
    </row>
    <row r="46" spans="1:8" x14ac:dyDescent="0.25">
      <c r="A46" s="244" t="s">
        <v>245</v>
      </c>
      <c r="B46" s="283">
        <f>SUM(B47)</f>
        <v>6919.25</v>
      </c>
      <c r="C46" s="286">
        <f>SUM(C47)</f>
        <v>7168</v>
      </c>
      <c r="D46" s="251">
        <f>SUM(D47)</f>
        <v>7168</v>
      </c>
      <c r="E46" s="251">
        <f>SUM(E47)</f>
        <v>7168</v>
      </c>
      <c r="F46" s="251">
        <f>SUM(F47)</f>
        <v>7168</v>
      </c>
    </row>
    <row r="47" spans="1:8" ht="25.5" x14ac:dyDescent="0.25">
      <c r="A47" s="246" t="s">
        <v>269</v>
      </c>
      <c r="B47" s="282">
        <v>6919.25</v>
      </c>
      <c r="C47" s="287">
        <v>7168</v>
      </c>
      <c r="D47" s="253">
        <v>7168</v>
      </c>
      <c r="E47" s="253">
        <v>7168</v>
      </c>
      <c r="F47" s="253">
        <v>7168</v>
      </c>
    </row>
    <row r="48" spans="1:8" ht="25.5" x14ac:dyDescent="0.25">
      <c r="A48" s="244" t="s">
        <v>246</v>
      </c>
      <c r="B48" s="283">
        <f>B49</f>
        <v>0</v>
      </c>
      <c r="C48" s="286">
        <f>SUM(C49)</f>
        <v>0</v>
      </c>
      <c r="D48" s="251">
        <f>SUM(D49)</f>
        <v>0</v>
      </c>
      <c r="E48" s="251">
        <f>SUM(E49)</f>
        <v>0</v>
      </c>
      <c r="F48" s="251">
        <f>SUM(F49)</f>
        <v>0</v>
      </c>
    </row>
    <row r="49" spans="1:6" ht="38.25" x14ac:dyDescent="0.25">
      <c r="A49" s="246" t="s">
        <v>247</v>
      </c>
      <c r="B49" s="282">
        <v>0</v>
      </c>
      <c r="C49" s="287">
        <v>0</v>
      </c>
      <c r="D49" s="253">
        <v>0</v>
      </c>
      <c r="E49" s="253">
        <v>0</v>
      </c>
      <c r="F49" s="253">
        <v>0</v>
      </c>
    </row>
    <row r="51" spans="1:6" x14ac:dyDescent="0.25">
      <c r="B51" s="106"/>
    </row>
  </sheetData>
  <mergeCells count="5">
    <mergeCell ref="A1:F1"/>
    <mergeCell ref="A3:F3"/>
    <mergeCell ref="A5:F5"/>
    <mergeCell ref="A7:F7"/>
    <mergeCell ref="A29:F29"/>
  </mergeCells>
  <pageMargins left="0.7" right="0.7" top="0.75" bottom="0.75" header="0.3" footer="0.3"/>
  <pageSetup paperSize="9" scale="8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workbookViewId="0">
      <selection activeCell="F14" sqref="F14"/>
    </sheetView>
  </sheetViews>
  <sheetFormatPr defaultRowHeight="15" x14ac:dyDescent="0.25"/>
  <cols>
    <col min="1" max="1" width="37.7109375" customWidth="1"/>
    <col min="2" max="2" width="25.28515625" style="79" customWidth="1"/>
    <col min="3" max="6" width="25.28515625" customWidth="1"/>
  </cols>
  <sheetData>
    <row r="1" spans="1:10" ht="42" customHeight="1" x14ac:dyDescent="0.25">
      <c r="A1" s="309" t="s">
        <v>288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0" ht="18" customHeight="1" x14ac:dyDescent="0.25">
      <c r="A2" s="1"/>
      <c r="B2" s="71"/>
      <c r="C2" s="1"/>
      <c r="D2" s="1"/>
      <c r="E2" s="1"/>
      <c r="F2" s="1"/>
    </row>
    <row r="3" spans="1:10" ht="15.75" x14ac:dyDescent="0.25">
      <c r="A3" s="316" t="s">
        <v>28</v>
      </c>
      <c r="B3" s="316"/>
      <c r="C3" s="316"/>
      <c r="D3" s="316"/>
      <c r="E3" s="317"/>
      <c r="F3" s="317"/>
    </row>
    <row r="4" spans="1:10" ht="18" x14ac:dyDescent="0.25">
      <c r="A4" s="1"/>
      <c r="B4" s="71"/>
      <c r="C4" s="1"/>
      <c r="D4" s="1"/>
      <c r="E4" s="2"/>
      <c r="F4" s="2"/>
    </row>
    <row r="5" spans="1:10" ht="18" customHeight="1" x14ac:dyDescent="0.25">
      <c r="A5" s="316" t="s">
        <v>13</v>
      </c>
      <c r="B5" s="318"/>
      <c r="C5" s="318"/>
      <c r="D5" s="318"/>
      <c r="E5" s="318"/>
      <c r="F5" s="318"/>
    </row>
    <row r="6" spans="1:10" ht="18" x14ac:dyDescent="0.25">
      <c r="A6" s="1"/>
      <c r="B6" s="71"/>
      <c r="C6" s="1"/>
      <c r="D6" s="1"/>
      <c r="E6" s="2"/>
      <c r="F6" s="2"/>
    </row>
    <row r="7" spans="1:10" ht="15.75" x14ac:dyDescent="0.25">
      <c r="A7" s="316" t="s">
        <v>24</v>
      </c>
      <c r="B7" s="319"/>
      <c r="C7" s="319"/>
      <c r="D7" s="319"/>
      <c r="E7" s="319"/>
      <c r="F7" s="319"/>
    </row>
    <row r="8" spans="1:10" ht="18" x14ac:dyDescent="0.25">
      <c r="A8" s="1"/>
      <c r="B8" s="71"/>
      <c r="C8" s="1"/>
      <c r="D8" s="1"/>
      <c r="E8" s="2"/>
      <c r="F8" s="2"/>
    </row>
    <row r="9" spans="1:10" ht="25.5" x14ac:dyDescent="0.25">
      <c r="A9" s="11" t="s">
        <v>25</v>
      </c>
      <c r="B9" s="182" t="s">
        <v>253</v>
      </c>
      <c r="C9" s="11" t="s">
        <v>254</v>
      </c>
      <c r="D9" s="11" t="s">
        <v>255</v>
      </c>
      <c r="E9" s="11" t="s">
        <v>250</v>
      </c>
      <c r="F9" s="11" t="s">
        <v>258</v>
      </c>
      <c r="G9" s="173" t="s">
        <v>197</v>
      </c>
      <c r="H9" s="174" t="s">
        <v>198</v>
      </c>
    </row>
    <row r="10" spans="1:10" x14ac:dyDescent="0.25">
      <c r="A10" s="11"/>
      <c r="B10" s="182">
        <v>1</v>
      </c>
      <c r="C10" s="11">
        <v>2</v>
      </c>
      <c r="D10" s="11">
        <v>3</v>
      </c>
      <c r="E10" s="11">
        <v>4</v>
      </c>
      <c r="F10" s="11">
        <v>5</v>
      </c>
      <c r="G10" s="173">
        <v>6</v>
      </c>
      <c r="H10" s="174">
        <v>7</v>
      </c>
    </row>
    <row r="11" spans="1:10" ht="15.75" customHeight="1" x14ac:dyDescent="0.25">
      <c r="A11" s="4" t="s">
        <v>26</v>
      </c>
      <c r="B11" s="132">
        <f t="shared" ref="B11:F12" si="0">SUM(B12)</f>
        <v>1255713.67</v>
      </c>
      <c r="C11" s="134">
        <f t="shared" si="0"/>
        <v>1273103.19</v>
      </c>
      <c r="D11" s="134">
        <f t="shared" si="0"/>
        <v>1599923.6500000001</v>
      </c>
      <c r="E11" s="134">
        <f t="shared" si="0"/>
        <v>1584739.03</v>
      </c>
      <c r="F11" s="134">
        <f t="shared" si="0"/>
        <v>1559369.78</v>
      </c>
      <c r="G11" s="210">
        <f>SUM(D11/B11)*100</f>
        <v>127.41150217788106</v>
      </c>
      <c r="H11" s="210">
        <f>SUM(D11/C11)*100</f>
        <v>125.67116810067849</v>
      </c>
    </row>
    <row r="12" spans="1:10" ht="15.75" customHeight="1" x14ac:dyDescent="0.25">
      <c r="A12" s="4" t="s">
        <v>201</v>
      </c>
      <c r="B12" s="136">
        <f t="shared" si="0"/>
        <v>1255713.67</v>
      </c>
      <c r="C12" s="135">
        <f t="shared" si="0"/>
        <v>1273103.19</v>
      </c>
      <c r="D12" s="135">
        <f t="shared" si="0"/>
        <v>1599923.6500000001</v>
      </c>
      <c r="E12" s="135">
        <f t="shared" si="0"/>
        <v>1584739.03</v>
      </c>
      <c r="F12" s="135">
        <f t="shared" si="0"/>
        <v>1559369.78</v>
      </c>
      <c r="G12" s="210">
        <f t="shared" ref="G12:G13" si="1">SUM(D12/B12)*100</f>
        <v>127.41150217788106</v>
      </c>
      <c r="H12" s="210">
        <f t="shared" ref="H12:H13" si="2">SUM(D12/C12)*100</f>
        <v>125.67116810067849</v>
      </c>
    </row>
    <row r="13" spans="1:10" x14ac:dyDescent="0.25">
      <c r="A13" s="10" t="s">
        <v>48</v>
      </c>
      <c r="B13" s="136">
        <v>1255713.67</v>
      </c>
      <c r="C13" s="135">
        <v>1273103.19</v>
      </c>
      <c r="D13" s="135">
        <f>SUM('Posebni dio 2.razina'!E348)</f>
        <v>1599923.6500000001</v>
      </c>
      <c r="E13" s="135">
        <f>SUM('Posebni dio 2.razina'!F348)</f>
        <v>1584739.03</v>
      </c>
      <c r="F13" s="135">
        <f>SUM('Posebni dio 2.razina'!G348)</f>
        <v>1559369.78</v>
      </c>
      <c r="G13" s="210">
        <f t="shared" si="1"/>
        <v>127.41150217788106</v>
      </c>
      <c r="H13" s="210">
        <f t="shared" si="2"/>
        <v>125.67116810067849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70"/>
  <sheetViews>
    <sheetView topLeftCell="A16" workbookViewId="0">
      <selection activeCell="C52" sqref="C52"/>
    </sheetView>
  </sheetViews>
  <sheetFormatPr defaultRowHeight="15" x14ac:dyDescent="0.25"/>
  <cols>
    <col min="1" max="1" width="12.85546875" customWidth="1"/>
    <col min="2" max="2" width="43.42578125" customWidth="1"/>
    <col min="3" max="3" width="20.7109375" style="79" customWidth="1"/>
    <col min="4" max="4" width="30" style="79" customWidth="1"/>
    <col min="5" max="7" width="25.28515625" customWidth="1"/>
    <col min="8" max="8" width="21" customWidth="1"/>
  </cols>
  <sheetData>
    <row r="1" spans="1:8" ht="42" customHeight="1" x14ac:dyDescent="0.25">
      <c r="A1" s="316" t="s">
        <v>206</v>
      </c>
      <c r="B1" s="316"/>
      <c r="C1" s="316"/>
      <c r="D1" s="316"/>
      <c r="E1" s="316"/>
      <c r="F1" s="316"/>
      <c r="G1" s="316"/>
      <c r="H1" s="316"/>
    </row>
    <row r="2" spans="1:8" ht="18" x14ac:dyDescent="0.25">
      <c r="A2" s="71"/>
      <c r="B2" s="71"/>
      <c r="C2" s="71"/>
      <c r="D2" s="71"/>
      <c r="E2" s="71"/>
      <c r="F2" s="71"/>
      <c r="G2" s="71"/>
      <c r="H2" s="72"/>
    </row>
    <row r="3" spans="1:8" ht="18" customHeight="1" x14ac:dyDescent="0.25">
      <c r="A3" s="309" t="s">
        <v>27</v>
      </c>
      <c r="B3" s="310"/>
      <c r="C3" s="310"/>
      <c r="D3" s="310"/>
      <c r="E3" s="310"/>
      <c r="F3" s="310"/>
      <c r="G3" s="310"/>
      <c r="H3" s="310"/>
    </row>
    <row r="4" spans="1:8" ht="18" x14ac:dyDescent="0.25">
      <c r="A4" s="71"/>
      <c r="B4" s="71"/>
      <c r="C4" s="71"/>
      <c r="D4" s="71"/>
      <c r="E4" s="71"/>
      <c r="F4" s="71"/>
      <c r="G4" s="71"/>
      <c r="H4" s="72"/>
    </row>
    <row r="5" spans="1:8" ht="25.5" x14ac:dyDescent="0.25">
      <c r="A5" s="52" t="s">
        <v>29</v>
      </c>
      <c r="B5" s="52" t="s">
        <v>36</v>
      </c>
      <c r="C5" s="53" t="s">
        <v>204</v>
      </c>
      <c r="D5" s="53" t="s">
        <v>205</v>
      </c>
      <c r="E5" s="53" t="s">
        <v>202</v>
      </c>
      <c r="F5" s="54" t="s">
        <v>108</v>
      </c>
      <c r="G5" s="54" t="s">
        <v>203</v>
      </c>
      <c r="H5" s="22"/>
    </row>
    <row r="6" spans="1:8" x14ac:dyDescent="0.25">
      <c r="A6" s="23"/>
      <c r="B6" s="25"/>
      <c r="C6" s="211">
        <v>1</v>
      </c>
      <c r="D6" s="211">
        <v>2</v>
      </c>
      <c r="E6" s="167">
        <v>3</v>
      </c>
      <c r="F6" s="168">
        <v>4</v>
      </c>
      <c r="G6" s="168">
        <v>5</v>
      </c>
      <c r="H6" s="26"/>
    </row>
    <row r="7" spans="1:8" ht="26.25" x14ac:dyDescent="0.25">
      <c r="A7" s="61">
        <v>2201</v>
      </c>
      <c r="B7" s="62" t="s">
        <v>62</v>
      </c>
      <c r="C7" s="212">
        <f>SUM(C8+C25+C36+C48)</f>
        <v>913086.44</v>
      </c>
      <c r="D7" s="212">
        <f>SUM(D8+D25+D36+D48)</f>
        <v>913995.56</v>
      </c>
      <c r="E7" s="70">
        <f>SUM(E8+E25+E36+E48)</f>
        <v>921117.12</v>
      </c>
      <c r="F7" s="24">
        <v>1395779</v>
      </c>
      <c r="G7" s="24">
        <v>1395779</v>
      </c>
      <c r="H7" s="24"/>
    </row>
    <row r="8" spans="1:8" x14ac:dyDescent="0.25">
      <c r="A8" s="29" t="s">
        <v>53</v>
      </c>
      <c r="B8" s="30" t="s">
        <v>54</v>
      </c>
      <c r="C8" s="81">
        <f t="shared" ref="C8:E9" si="0">SUM(C9)</f>
        <v>750759.84</v>
      </c>
      <c r="D8" s="81">
        <f t="shared" si="0"/>
        <v>815360.66</v>
      </c>
      <c r="E8" s="57">
        <f t="shared" si="0"/>
        <v>831230</v>
      </c>
      <c r="F8" s="24">
        <v>1395779</v>
      </c>
      <c r="G8" s="24">
        <v>1395779</v>
      </c>
      <c r="H8" s="24"/>
    </row>
    <row r="9" spans="1:8" ht="26.25" x14ac:dyDescent="0.25">
      <c r="A9" s="31" t="s">
        <v>55</v>
      </c>
      <c r="B9" s="32" t="s">
        <v>56</v>
      </c>
      <c r="C9" s="81">
        <f t="shared" si="0"/>
        <v>750759.84</v>
      </c>
      <c r="D9" s="81">
        <f t="shared" si="0"/>
        <v>815360.66</v>
      </c>
      <c r="E9" s="57">
        <f t="shared" si="0"/>
        <v>831230</v>
      </c>
      <c r="F9" s="24">
        <v>1395779</v>
      </c>
      <c r="G9" s="24">
        <v>1395779</v>
      </c>
      <c r="H9" s="24"/>
    </row>
    <row r="10" spans="1:8" x14ac:dyDescent="0.25">
      <c r="A10" s="27">
        <v>3</v>
      </c>
      <c r="B10" s="28" t="s">
        <v>19</v>
      </c>
      <c r="C10" s="81">
        <f>SUM(C11+C15+C19+C21)</f>
        <v>750759.84</v>
      </c>
      <c r="D10" s="81">
        <f>SUM(D11+D15+D19+D21)</f>
        <v>815360.66</v>
      </c>
      <c r="E10" s="57">
        <f>SUM(E11+E15+E19)</f>
        <v>831230</v>
      </c>
      <c r="F10" s="24">
        <v>1395779</v>
      </c>
      <c r="G10" s="24">
        <v>1395779</v>
      </c>
      <c r="H10" s="24"/>
    </row>
    <row r="11" spans="1:8" x14ac:dyDescent="0.25">
      <c r="A11" s="27">
        <v>31</v>
      </c>
      <c r="B11" s="28" t="s">
        <v>22</v>
      </c>
      <c r="C11" s="81">
        <f>SUM(C12:C14)</f>
        <v>744247.45</v>
      </c>
      <c r="D11" s="81">
        <f>SUM(D12:D14)</f>
        <v>799372.38</v>
      </c>
      <c r="E11" s="57">
        <f>SUM(E12:E14)</f>
        <v>815550</v>
      </c>
      <c r="F11" s="24">
        <v>1395779</v>
      </c>
      <c r="G11" s="24">
        <v>1395779</v>
      </c>
      <c r="H11" s="24"/>
    </row>
    <row r="12" spans="1:8" x14ac:dyDescent="0.25">
      <c r="A12" s="33">
        <v>311</v>
      </c>
      <c r="B12" s="34" t="s">
        <v>57</v>
      </c>
      <c r="C12" s="48">
        <v>493588.94</v>
      </c>
      <c r="D12" s="48">
        <v>650000</v>
      </c>
      <c r="E12" s="56">
        <v>670000</v>
      </c>
      <c r="F12" s="26"/>
      <c r="G12" s="26"/>
      <c r="H12" s="26"/>
    </row>
    <row r="13" spans="1:8" x14ac:dyDescent="0.25">
      <c r="A13" s="33">
        <v>312</v>
      </c>
      <c r="B13" s="34" t="s">
        <v>58</v>
      </c>
      <c r="C13" s="48">
        <v>25396.12</v>
      </c>
      <c r="D13" s="48">
        <v>34372.379999999997</v>
      </c>
      <c r="E13" s="56">
        <v>35000</v>
      </c>
      <c r="F13" s="26"/>
      <c r="G13" s="26"/>
      <c r="H13" s="26"/>
    </row>
    <row r="14" spans="1:8" x14ac:dyDescent="0.25">
      <c r="A14" s="33">
        <v>313</v>
      </c>
      <c r="B14" s="34" t="s">
        <v>59</v>
      </c>
      <c r="C14" s="90">
        <v>225262.39</v>
      </c>
      <c r="D14" s="90">
        <v>115000</v>
      </c>
      <c r="E14" s="58">
        <v>110550</v>
      </c>
      <c r="F14" s="35"/>
      <c r="G14" s="35"/>
      <c r="H14" s="26"/>
    </row>
    <row r="15" spans="1:8" x14ac:dyDescent="0.25">
      <c r="A15" s="27">
        <v>32</v>
      </c>
      <c r="B15" s="28" t="s">
        <v>30</v>
      </c>
      <c r="C15" s="81">
        <f>SUM(C17:C18)</f>
        <v>4982.29</v>
      </c>
      <c r="D15" s="81">
        <f>SUM(D16:D18)</f>
        <v>15988.28</v>
      </c>
      <c r="E15" s="57">
        <f>SUM(E16:E18)</f>
        <v>15680</v>
      </c>
      <c r="F15" s="24">
        <v>10617</v>
      </c>
      <c r="G15" s="24">
        <v>10617</v>
      </c>
      <c r="H15" s="26"/>
    </row>
    <row r="16" spans="1:8" x14ac:dyDescent="0.25">
      <c r="A16" s="33">
        <v>321</v>
      </c>
      <c r="B16" s="34" t="s">
        <v>66</v>
      </c>
      <c r="C16" s="48">
        <v>0</v>
      </c>
      <c r="D16" s="48">
        <v>13272.28</v>
      </c>
      <c r="E16" s="56">
        <v>14000</v>
      </c>
      <c r="F16" s="24"/>
      <c r="G16" s="24"/>
      <c r="H16" s="26"/>
    </row>
    <row r="17" spans="1:8" x14ac:dyDescent="0.25">
      <c r="A17" s="33">
        <v>323</v>
      </c>
      <c r="B17" s="34" t="s">
        <v>60</v>
      </c>
      <c r="C17" s="90">
        <v>3467.59</v>
      </c>
      <c r="D17" s="90">
        <v>1036</v>
      </c>
      <c r="E17" s="56">
        <v>0</v>
      </c>
      <c r="F17" s="35"/>
      <c r="G17" s="35"/>
      <c r="H17" s="35"/>
    </row>
    <row r="18" spans="1:8" x14ac:dyDescent="0.25">
      <c r="A18" s="33">
        <v>329</v>
      </c>
      <c r="B18" s="34" t="s">
        <v>61</v>
      </c>
      <c r="C18" s="90">
        <v>1514.7</v>
      </c>
      <c r="D18" s="90">
        <v>1680</v>
      </c>
      <c r="E18" s="56">
        <v>1680</v>
      </c>
      <c r="F18" s="35"/>
      <c r="G18" s="35"/>
      <c r="H18" s="35"/>
    </row>
    <row r="19" spans="1:8" x14ac:dyDescent="0.25">
      <c r="A19" s="27">
        <v>34</v>
      </c>
      <c r="B19" s="28" t="s">
        <v>109</v>
      </c>
      <c r="C19" s="91">
        <f>SUM(C20)</f>
        <v>703.99</v>
      </c>
      <c r="D19" s="91">
        <v>0</v>
      </c>
      <c r="E19" s="57">
        <v>0</v>
      </c>
      <c r="F19" s="37">
        <v>0</v>
      </c>
      <c r="G19" s="37">
        <v>0</v>
      </c>
      <c r="H19" s="35"/>
    </row>
    <row r="20" spans="1:8" x14ac:dyDescent="0.25">
      <c r="A20" s="33">
        <v>343</v>
      </c>
      <c r="B20" s="34" t="s">
        <v>105</v>
      </c>
      <c r="C20" s="90">
        <v>703.99</v>
      </c>
      <c r="D20" s="90">
        <v>0</v>
      </c>
      <c r="E20" s="56">
        <v>0</v>
      </c>
      <c r="F20" s="35"/>
      <c r="G20" s="35"/>
      <c r="H20" s="35"/>
    </row>
    <row r="21" spans="1:8" x14ac:dyDescent="0.25">
      <c r="A21" s="23">
        <v>38</v>
      </c>
      <c r="B21" s="25" t="s">
        <v>110</v>
      </c>
      <c r="C21" s="81">
        <f>SUM(C22)</f>
        <v>826.11</v>
      </c>
      <c r="D21" s="81">
        <v>0</v>
      </c>
      <c r="E21" s="57">
        <v>0</v>
      </c>
      <c r="F21" s="26"/>
      <c r="G21" s="26"/>
      <c r="H21" s="26"/>
    </row>
    <row r="22" spans="1:8" x14ac:dyDescent="0.25">
      <c r="A22" s="38">
        <v>383</v>
      </c>
      <c r="B22" s="25" t="s">
        <v>111</v>
      </c>
      <c r="C22" s="48">
        <v>826.11</v>
      </c>
      <c r="D22" s="48">
        <v>0</v>
      </c>
      <c r="E22" s="56">
        <v>0</v>
      </c>
      <c r="F22" s="26"/>
      <c r="G22" s="26"/>
      <c r="H22" s="26"/>
    </row>
    <row r="23" spans="1:8" x14ac:dyDescent="0.25">
      <c r="A23" s="23"/>
      <c r="B23" s="25"/>
      <c r="C23" s="48"/>
      <c r="D23" s="48"/>
      <c r="E23" s="56"/>
      <c r="F23" s="26"/>
      <c r="G23" s="26"/>
      <c r="H23" s="26"/>
    </row>
    <row r="24" spans="1:8" x14ac:dyDescent="0.25">
      <c r="A24" s="23"/>
      <c r="B24" s="36"/>
      <c r="C24" s="81"/>
      <c r="D24" s="81"/>
      <c r="E24" s="57"/>
      <c r="F24" s="24"/>
      <c r="G24" s="24"/>
      <c r="H24" s="24"/>
    </row>
    <row r="25" spans="1:8" x14ac:dyDescent="0.25">
      <c r="A25" s="29" t="s">
        <v>63</v>
      </c>
      <c r="B25" s="28" t="s">
        <v>64</v>
      </c>
      <c r="C25" s="81">
        <f t="shared" ref="C25:E26" si="1">SUM(C26)</f>
        <v>21431.99</v>
      </c>
      <c r="D25" s="81">
        <f t="shared" si="1"/>
        <v>21034.2</v>
      </c>
      <c r="E25" s="57">
        <f t="shared" si="1"/>
        <v>21034.2</v>
      </c>
      <c r="F25" s="24">
        <v>21034.2</v>
      </c>
      <c r="G25" s="24">
        <v>21034.2</v>
      </c>
      <c r="H25" s="24"/>
    </row>
    <row r="26" spans="1:8" ht="26.25" x14ac:dyDescent="0.25">
      <c r="A26" s="29" t="s">
        <v>55</v>
      </c>
      <c r="B26" s="28" t="s">
        <v>65</v>
      </c>
      <c r="C26" s="81">
        <f t="shared" si="1"/>
        <v>21431.99</v>
      </c>
      <c r="D26" s="81">
        <f t="shared" si="1"/>
        <v>21034.2</v>
      </c>
      <c r="E26" s="57">
        <f t="shared" si="1"/>
        <v>21034.2</v>
      </c>
      <c r="F26" s="24">
        <v>21034.2</v>
      </c>
      <c r="G26" s="24">
        <v>21034.2</v>
      </c>
      <c r="H26" s="24"/>
    </row>
    <row r="27" spans="1:8" x14ac:dyDescent="0.25">
      <c r="A27" s="23">
        <v>3</v>
      </c>
      <c r="B27" s="36" t="s">
        <v>19</v>
      </c>
      <c r="C27" s="81">
        <f>SUM(C28+C33)</f>
        <v>21431.99</v>
      </c>
      <c r="D27" s="91">
        <f>SUM(D28+D33)</f>
        <v>21034.2</v>
      </c>
      <c r="E27" s="59">
        <f>SUM(E28+E33)</f>
        <v>21034.2</v>
      </c>
      <c r="F27" s="37">
        <v>21034.2</v>
      </c>
      <c r="G27" s="37">
        <v>21034.2</v>
      </c>
      <c r="H27" s="24"/>
    </row>
    <row r="28" spans="1:8" x14ac:dyDescent="0.25">
      <c r="A28" s="23">
        <v>32</v>
      </c>
      <c r="B28" s="36" t="s">
        <v>30</v>
      </c>
      <c r="C28" s="81">
        <f>SUM(C29:C32)</f>
        <v>20768.38</v>
      </c>
      <c r="D28" s="91">
        <f>SUM(D29:D32)</f>
        <v>20484.2</v>
      </c>
      <c r="E28" s="59">
        <f>SUM(E29:E32)</f>
        <v>20484</v>
      </c>
      <c r="F28" s="37">
        <v>20484</v>
      </c>
      <c r="G28" s="37">
        <v>20484</v>
      </c>
      <c r="H28" s="24"/>
    </row>
    <row r="29" spans="1:8" x14ac:dyDescent="0.25">
      <c r="A29" s="38">
        <v>321</v>
      </c>
      <c r="B29" s="25" t="s">
        <v>66</v>
      </c>
      <c r="C29" s="90">
        <v>1194.51</v>
      </c>
      <c r="D29" s="90">
        <v>2500</v>
      </c>
      <c r="E29" s="58">
        <v>2500</v>
      </c>
      <c r="F29" s="35"/>
      <c r="G29" s="35"/>
      <c r="H29" s="26"/>
    </row>
    <row r="30" spans="1:8" x14ac:dyDescent="0.25">
      <c r="A30" s="38">
        <v>322</v>
      </c>
      <c r="B30" s="25" t="s">
        <v>67</v>
      </c>
      <c r="C30" s="90">
        <v>5707.08</v>
      </c>
      <c r="D30" s="90">
        <v>7824.2</v>
      </c>
      <c r="E30" s="58">
        <v>7824</v>
      </c>
      <c r="F30" s="35"/>
      <c r="G30" s="35"/>
      <c r="H30" s="26"/>
    </row>
    <row r="31" spans="1:8" x14ac:dyDescent="0.25">
      <c r="A31" s="38">
        <v>323</v>
      </c>
      <c r="B31" s="25" t="s">
        <v>68</v>
      </c>
      <c r="C31" s="90">
        <v>12818.28</v>
      </c>
      <c r="D31" s="90">
        <v>9870</v>
      </c>
      <c r="E31" s="58">
        <v>9870</v>
      </c>
      <c r="F31" s="35"/>
      <c r="G31" s="35"/>
      <c r="H31" s="26"/>
    </row>
    <row r="32" spans="1:8" x14ac:dyDescent="0.25">
      <c r="A32" s="38">
        <v>329</v>
      </c>
      <c r="B32" s="25" t="s">
        <v>69</v>
      </c>
      <c r="C32" s="90">
        <v>1048.51</v>
      </c>
      <c r="D32" s="90">
        <v>290</v>
      </c>
      <c r="E32" s="58">
        <v>290</v>
      </c>
      <c r="F32" s="35"/>
      <c r="G32" s="35"/>
      <c r="H32" s="26"/>
    </row>
    <row r="33" spans="1:8" x14ac:dyDescent="0.25">
      <c r="A33" s="23">
        <v>34</v>
      </c>
      <c r="B33" s="36" t="s">
        <v>70</v>
      </c>
      <c r="C33" s="91">
        <f>SUM(C34)</f>
        <v>663.61</v>
      </c>
      <c r="D33" s="91">
        <f>SUM(D34)</f>
        <v>550</v>
      </c>
      <c r="E33" s="59">
        <f>SUM(E34)</f>
        <v>550.20000000000005</v>
      </c>
      <c r="F33" s="37">
        <v>550.20000000000005</v>
      </c>
      <c r="G33" s="37">
        <v>550.20000000000005</v>
      </c>
      <c r="H33" s="24"/>
    </row>
    <row r="34" spans="1:8" x14ac:dyDescent="0.25">
      <c r="A34" s="38">
        <v>343</v>
      </c>
      <c r="B34" s="25" t="s">
        <v>71</v>
      </c>
      <c r="C34" s="90">
        <v>663.61</v>
      </c>
      <c r="D34" s="90">
        <v>550</v>
      </c>
      <c r="E34" s="58">
        <v>550.20000000000005</v>
      </c>
      <c r="F34" s="35"/>
      <c r="G34" s="35"/>
      <c r="H34" s="26"/>
    </row>
    <row r="35" spans="1:8" x14ac:dyDescent="0.25">
      <c r="A35" s="38"/>
      <c r="B35" s="25"/>
      <c r="C35" s="48"/>
      <c r="D35" s="48"/>
      <c r="E35" s="56"/>
      <c r="F35" s="26"/>
      <c r="G35" s="26"/>
      <c r="H35" s="26"/>
    </row>
    <row r="36" spans="1:8" x14ac:dyDescent="0.25">
      <c r="A36" s="29" t="s">
        <v>72</v>
      </c>
      <c r="B36" s="28" t="s">
        <v>73</v>
      </c>
      <c r="C36" s="81">
        <f>SUM(C38+C44)</f>
        <v>117553.79000000001</v>
      </c>
      <c r="D36" s="81">
        <f>SUM(D38)</f>
        <v>60552.920000000006</v>
      </c>
      <c r="E36" s="57">
        <f>SUM(E38)</f>
        <v>60552.920000000006</v>
      </c>
      <c r="F36" s="24">
        <v>60552.92</v>
      </c>
      <c r="G36" s="24">
        <v>60552.92</v>
      </c>
      <c r="H36" s="24"/>
    </row>
    <row r="37" spans="1:8" ht="26.25" x14ac:dyDescent="0.25">
      <c r="A37" s="39" t="s">
        <v>55</v>
      </c>
      <c r="B37" s="32" t="s">
        <v>74</v>
      </c>
      <c r="C37" s="81">
        <f>SUM(C38)</f>
        <v>108570.11000000002</v>
      </c>
      <c r="D37" s="81">
        <f>SUM(D38)</f>
        <v>60552.920000000006</v>
      </c>
      <c r="E37" s="57">
        <f>SUM(E38)</f>
        <v>60552.920000000006</v>
      </c>
      <c r="F37" s="24">
        <v>60552.92</v>
      </c>
      <c r="G37" s="24">
        <v>60552.92</v>
      </c>
      <c r="H37" s="24"/>
    </row>
    <row r="38" spans="1:8" x14ac:dyDescent="0.25">
      <c r="A38" s="23">
        <v>3</v>
      </c>
      <c r="B38" s="36" t="s">
        <v>19</v>
      </c>
      <c r="C38" s="81">
        <f>SUM(C39)</f>
        <v>108570.11000000002</v>
      </c>
      <c r="D38" s="81">
        <f>SUM(D39)</f>
        <v>60552.920000000006</v>
      </c>
      <c r="E38" s="57">
        <f>SUM(E39+E44)</f>
        <v>60552.920000000006</v>
      </c>
      <c r="F38" s="24">
        <v>60552.92</v>
      </c>
      <c r="G38" s="24">
        <v>60552.92</v>
      </c>
      <c r="H38" s="24"/>
    </row>
    <row r="39" spans="1:8" x14ac:dyDescent="0.25">
      <c r="A39" s="23">
        <v>32</v>
      </c>
      <c r="B39" s="36" t="s">
        <v>30</v>
      </c>
      <c r="C39" s="81">
        <f>SUM(C40:C43)</f>
        <v>108570.11000000002</v>
      </c>
      <c r="D39" s="81">
        <f>SUM(D40:D43)</f>
        <v>60552.920000000006</v>
      </c>
      <c r="E39" s="57">
        <f>SUM(E40:E43)</f>
        <v>60552.920000000006</v>
      </c>
      <c r="F39" s="24">
        <v>60552.92</v>
      </c>
      <c r="G39" s="24">
        <v>60552.92</v>
      </c>
      <c r="H39" s="24"/>
    </row>
    <row r="40" spans="1:8" x14ac:dyDescent="0.25">
      <c r="A40" s="38">
        <v>321</v>
      </c>
      <c r="B40" s="25" t="s">
        <v>66</v>
      </c>
      <c r="C40" s="48">
        <v>41400.910000000003</v>
      </c>
      <c r="D40" s="48">
        <v>35218.79</v>
      </c>
      <c r="E40" s="56">
        <v>35218.79</v>
      </c>
      <c r="F40" s="26"/>
      <c r="G40" s="26"/>
      <c r="H40" s="26"/>
    </row>
    <row r="41" spans="1:8" x14ac:dyDescent="0.25">
      <c r="A41" s="38">
        <v>322</v>
      </c>
      <c r="B41" s="25" t="s">
        <v>67</v>
      </c>
      <c r="C41" s="48">
        <v>53367.48</v>
      </c>
      <c r="D41" s="48">
        <v>19821.669999999998</v>
      </c>
      <c r="E41" s="56">
        <v>19821.669999999998</v>
      </c>
      <c r="F41" s="26"/>
      <c r="G41" s="26"/>
      <c r="H41" s="26"/>
    </row>
    <row r="42" spans="1:8" x14ac:dyDescent="0.25">
      <c r="A42" s="38">
        <v>323</v>
      </c>
      <c r="B42" s="25" t="s">
        <v>75</v>
      </c>
      <c r="C42" s="48">
        <v>12438.99</v>
      </c>
      <c r="D42" s="48">
        <v>4029.09</v>
      </c>
      <c r="E42" s="56">
        <v>4029.09</v>
      </c>
      <c r="F42" s="26"/>
      <c r="G42" s="26"/>
      <c r="H42" s="26"/>
    </row>
    <row r="43" spans="1:8" x14ac:dyDescent="0.25">
      <c r="A43" s="38">
        <v>329</v>
      </c>
      <c r="B43" s="25" t="s">
        <v>76</v>
      </c>
      <c r="C43" s="48">
        <v>1362.73</v>
      </c>
      <c r="D43" s="48">
        <v>1483.37</v>
      </c>
      <c r="E43" s="56">
        <v>1483.37</v>
      </c>
      <c r="F43" s="26"/>
      <c r="G43" s="26"/>
      <c r="H43" s="26"/>
    </row>
    <row r="44" spans="1:8" x14ac:dyDescent="0.25">
      <c r="A44" s="27">
        <v>4</v>
      </c>
      <c r="B44" s="28" t="s">
        <v>112</v>
      </c>
      <c r="C44" s="81">
        <f>C45</f>
        <v>8983.68</v>
      </c>
      <c r="D44" s="81">
        <v>0</v>
      </c>
      <c r="E44" s="57">
        <v>0</v>
      </c>
      <c r="F44" s="24">
        <f t="shared" ref="F44:G45" si="2">E44</f>
        <v>0</v>
      </c>
      <c r="G44" s="24">
        <f t="shared" si="2"/>
        <v>0</v>
      </c>
      <c r="H44" s="26"/>
    </row>
    <row r="45" spans="1:8" x14ac:dyDescent="0.25">
      <c r="A45" s="27">
        <v>41</v>
      </c>
      <c r="B45" s="28" t="s">
        <v>113</v>
      </c>
      <c r="C45" s="81">
        <f>C46</f>
        <v>8983.68</v>
      </c>
      <c r="D45" s="81">
        <v>0</v>
      </c>
      <c r="E45" s="57">
        <v>0</v>
      </c>
      <c r="F45" s="24">
        <f t="shared" si="2"/>
        <v>0</v>
      </c>
      <c r="G45" s="24">
        <f t="shared" si="2"/>
        <v>0</v>
      </c>
      <c r="H45" s="26"/>
    </row>
    <row r="46" spans="1:8" x14ac:dyDescent="0.25">
      <c r="A46" s="38">
        <v>412</v>
      </c>
      <c r="B46" s="25" t="s">
        <v>106</v>
      </c>
      <c r="C46" s="90">
        <v>8983.68</v>
      </c>
      <c r="D46" s="48">
        <v>0</v>
      </c>
      <c r="E46" s="56">
        <v>0</v>
      </c>
      <c r="F46" s="26"/>
      <c r="G46" s="26"/>
      <c r="H46" s="26"/>
    </row>
    <row r="47" spans="1:8" x14ac:dyDescent="0.25">
      <c r="A47" s="23"/>
      <c r="B47" s="25"/>
      <c r="C47" s="48"/>
      <c r="D47" s="48"/>
      <c r="E47" s="56"/>
      <c r="F47" s="26"/>
      <c r="G47" s="26"/>
      <c r="H47" s="26"/>
    </row>
    <row r="48" spans="1:8" x14ac:dyDescent="0.25">
      <c r="A48" s="29" t="s">
        <v>77</v>
      </c>
      <c r="B48" s="28" t="s">
        <v>78</v>
      </c>
      <c r="C48" s="81">
        <f>SUM(C49+C60+C70)</f>
        <v>23340.82</v>
      </c>
      <c r="D48" s="81">
        <f>SUM(D49+D60+D70)</f>
        <v>17047.78</v>
      </c>
      <c r="E48" s="57">
        <f>SUM(E49+E60+E70)</f>
        <v>8300</v>
      </c>
      <c r="F48" s="24">
        <v>8300</v>
      </c>
      <c r="G48" s="24">
        <v>8300</v>
      </c>
      <c r="H48" s="24"/>
    </row>
    <row r="49" spans="1:8" x14ac:dyDescent="0.25">
      <c r="A49" s="40" t="s">
        <v>79</v>
      </c>
      <c r="B49" s="28" t="s">
        <v>80</v>
      </c>
      <c r="C49" s="81">
        <f t="shared" ref="C49:E50" si="3">SUM(C50)</f>
        <v>22181.53</v>
      </c>
      <c r="D49" s="81">
        <f t="shared" si="3"/>
        <v>8465</v>
      </c>
      <c r="E49" s="57">
        <f t="shared" si="3"/>
        <v>5300</v>
      </c>
      <c r="F49" s="24">
        <v>5300</v>
      </c>
      <c r="G49" s="24">
        <v>5300</v>
      </c>
      <c r="H49" s="42"/>
    </row>
    <row r="50" spans="1:8" x14ac:dyDescent="0.25">
      <c r="A50" s="23">
        <v>3</v>
      </c>
      <c r="B50" s="36" t="s">
        <v>19</v>
      </c>
      <c r="C50" s="81">
        <f t="shared" si="3"/>
        <v>22181.53</v>
      </c>
      <c r="D50" s="81">
        <f t="shared" si="3"/>
        <v>8465</v>
      </c>
      <c r="E50" s="57">
        <f t="shared" si="3"/>
        <v>5300</v>
      </c>
      <c r="F50" s="24">
        <v>5300</v>
      </c>
      <c r="G50" s="24">
        <v>5300</v>
      </c>
      <c r="H50" s="42"/>
    </row>
    <row r="51" spans="1:8" x14ac:dyDescent="0.25">
      <c r="A51" s="23">
        <v>32</v>
      </c>
      <c r="B51" s="36" t="s">
        <v>81</v>
      </c>
      <c r="C51" s="81">
        <f>SUM(C52:C57)</f>
        <v>22181.53</v>
      </c>
      <c r="D51" s="81">
        <f>SUM(D52:D57)</f>
        <v>8465</v>
      </c>
      <c r="E51" s="57">
        <f>SUM(E52:E57)</f>
        <v>5300</v>
      </c>
      <c r="F51" s="24">
        <v>5300</v>
      </c>
      <c r="G51" s="24">
        <v>5300</v>
      </c>
      <c r="H51" s="42"/>
    </row>
    <row r="52" spans="1:8" x14ac:dyDescent="0.25">
      <c r="A52" s="38">
        <v>321</v>
      </c>
      <c r="B52" s="25" t="s">
        <v>81</v>
      </c>
      <c r="C52" s="48">
        <v>1054.1600000000001</v>
      </c>
      <c r="D52" s="48">
        <v>150</v>
      </c>
      <c r="E52" s="56">
        <v>300</v>
      </c>
      <c r="F52" s="26"/>
      <c r="G52" s="26"/>
      <c r="H52" s="42"/>
    </row>
    <row r="53" spans="1:8" x14ac:dyDescent="0.25">
      <c r="A53" s="38">
        <v>322</v>
      </c>
      <c r="B53" s="25" t="s">
        <v>67</v>
      </c>
      <c r="C53" s="48">
        <v>6046.09</v>
      </c>
      <c r="D53" s="48">
        <v>3000</v>
      </c>
      <c r="E53" s="56">
        <v>2500</v>
      </c>
      <c r="F53" s="26"/>
      <c r="G53" s="26"/>
      <c r="H53" s="42"/>
    </row>
    <row r="54" spans="1:8" x14ac:dyDescent="0.25">
      <c r="A54" s="38">
        <v>323</v>
      </c>
      <c r="B54" s="25" t="s">
        <v>68</v>
      </c>
      <c r="C54" s="48">
        <v>13472.45</v>
      </c>
      <c r="D54" s="48">
        <v>3815</v>
      </c>
      <c r="E54" s="56">
        <v>2500</v>
      </c>
      <c r="F54" s="26"/>
      <c r="G54" s="26"/>
      <c r="H54" s="42"/>
    </row>
    <row r="55" spans="1:8" x14ac:dyDescent="0.25">
      <c r="A55" s="38">
        <v>324</v>
      </c>
      <c r="B55" s="25" t="s">
        <v>114</v>
      </c>
      <c r="C55" s="48">
        <v>0</v>
      </c>
      <c r="D55" s="48">
        <v>0</v>
      </c>
      <c r="E55" s="56">
        <v>0</v>
      </c>
      <c r="F55" s="26"/>
      <c r="G55" s="26"/>
      <c r="H55" s="42"/>
    </row>
    <row r="56" spans="1:8" x14ac:dyDescent="0.25">
      <c r="A56" s="38">
        <v>329</v>
      </c>
      <c r="B56" s="25" t="s">
        <v>115</v>
      </c>
      <c r="C56" s="48">
        <v>1510.87</v>
      </c>
      <c r="D56" s="48">
        <v>1500</v>
      </c>
      <c r="E56" s="56">
        <v>0</v>
      </c>
      <c r="F56" s="26"/>
      <c r="G56" s="26"/>
      <c r="H56" s="42"/>
    </row>
    <row r="57" spans="1:8" x14ac:dyDescent="0.25">
      <c r="A57" s="38">
        <v>343</v>
      </c>
      <c r="B57" s="25" t="s">
        <v>116</v>
      </c>
      <c r="C57" s="48">
        <v>97.96</v>
      </c>
      <c r="D57" s="48">
        <v>0</v>
      </c>
      <c r="E57" s="56">
        <v>0</v>
      </c>
      <c r="F57" s="26"/>
      <c r="G57" s="26"/>
      <c r="H57" s="42"/>
    </row>
    <row r="58" spans="1:8" x14ac:dyDescent="0.25">
      <c r="A58" s="38"/>
      <c r="B58" s="25"/>
      <c r="C58" s="48"/>
      <c r="D58" s="48"/>
      <c r="E58" s="56"/>
      <c r="F58" s="24"/>
      <c r="G58" s="24"/>
      <c r="H58" s="42"/>
    </row>
    <row r="59" spans="1:8" x14ac:dyDescent="0.25">
      <c r="A59" s="38"/>
      <c r="B59" s="25"/>
      <c r="C59" s="48"/>
      <c r="D59" s="48"/>
      <c r="E59" s="56"/>
      <c r="F59" s="24"/>
      <c r="G59" s="24"/>
      <c r="H59" s="42"/>
    </row>
    <row r="60" spans="1:8" ht="26.25" x14ac:dyDescent="0.25">
      <c r="A60" s="29" t="s">
        <v>79</v>
      </c>
      <c r="B60" s="43" t="s">
        <v>120</v>
      </c>
      <c r="C60" s="81">
        <f>SUM(C61)</f>
        <v>910.3</v>
      </c>
      <c r="D60" s="81">
        <f>SUM(D61)</f>
        <v>1082.78</v>
      </c>
      <c r="E60" s="57">
        <v>0</v>
      </c>
      <c r="F60" s="24">
        <v>0</v>
      </c>
      <c r="G60" s="24">
        <v>0</v>
      </c>
      <c r="H60" s="42"/>
    </row>
    <row r="61" spans="1:8" x14ac:dyDescent="0.25">
      <c r="A61" s="23">
        <v>3</v>
      </c>
      <c r="B61" s="36" t="s">
        <v>19</v>
      </c>
      <c r="C61" s="91">
        <f>SUM(C62)</f>
        <v>910.3</v>
      </c>
      <c r="D61" s="91">
        <f>SUM(D62+D66)</f>
        <v>1082.78</v>
      </c>
      <c r="E61" s="59">
        <v>0</v>
      </c>
      <c r="F61" s="24"/>
      <c r="G61" s="41"/>
      <c r="H61" s="24"/>
    </row>
    <row r="62" spans="1:8" x14ac:dyDescent="0.25">
      <c r="A62" s="23">
        <v>31</v>
      </c>
      <c r="B62" s="36" t="s">
        <v>22</v>
      </c>
      <c r="C62" s="91">
        <f>SUM(C63:C65)</f>
        <v>910.3</v>
      </c>
      <c r="D62" s="91">
        <v>0</v>
      </c>
      <c r="E62" s="59">
        <v>0</v>
      </c>
      <c r="F62" s="24"/>
      <c r="G62" s="41"/>
      <c r="H62" s="24"/>
    </row>
    <row r="63" spans="1:8" x14ac:dyDescent="0.25">
      <c r="A63" s="38">
        <v>311</v>
      </c>
      <c r="B63" s="25" t="s">
        <v>82</v>
      </c>
      <c r="C63" s="90">
        <v>54.68</v>
      </c>
      <c r="D63" s="90">
        <v>0</v>
      </c>
      <c r="E63" s="58">
        <v>0</v>
      </c>
      <c r="F63" s="24"/>
      <c r="G63" s="41"/>
      <c r="H63" s="26"/>
    </row>
    <row r="64" spans="1:8" x14ac:dyDescent="0.25">
      <c r="A64" s="38">
        <v>312</v>
      </c>
      <c r="B64" s="25" t="s">
        <v>58</v>
      </c>
      <c r="C64" s="90">
        <v>570.41999999999996</v>
      </c>
      <c r="D64" s="90">
        <v>0</v>
      </c>
      <c r="E64" s="58">
        <v>0</v>
      </c>
      <c r="F64" s="24"/>
      <c r="G64" s="41"/>
      <c r="H64" s="26"/>
    </row>
    <row r="65" spans="1:8" x14ac:dyDescent="0.25">
      <c r="A65" s="38">
        <v>313</v>
      </c>
      <c r="B65" s="25" t="s">
        <v>83</v>
      </c>
      <c r="C65" s="90">
        <v>285.2</v>
      </c>
      <c r="D65" s="90">
        <v>0</v>
      </c>
      <c r="E65" s="58">
        <v>0</v>
      </c>
      <c r="F65" s="24"/>
      <c r="G65" s="41"/>
      <c r="H65" s="26"/>
    </row>
    <row r="66" spans="1:8" x14ac:dyDescent="0.25">
      <c r="A66" s="23">
        <v>32</v>
      </c>
      <c r="B66" s="36" t="s">
        <v>30</v>
      </c>
      <c r="C66" s="91">
        <v>0</v>
      </c>
      <c r="D66" s="91">
        <f>SUM(D67)</f>
        <v>1082.78</v>
      </c>
      <c r="E66" s="58">
        <v>0</v>
      </c>
      <c r="F66" s="24">
        <v>0</v>
      </c>
      <c r="G66" s="109">
        <v>0</v>
      </c>
      <c r="H66" s="26"/>
    </row>
    <row r="67" spans="1:8" x14ac:dyDescent="0.25">
      <c r="A67" s="38">
        <v>323</v>
      </c>
      <c r="B67" s="25" t="s">
        <v>68</v>
      </c>
      <c r="C67" s="90">
        <v>0</v>
      </c>
      <c r="D67" s="90">
        <v>1082.78</v>
      </c>
      <c r="E67" s="58">
        <v>0</v>
      </c>
      <c r="F67" s="24"/>
      <c r="G67" s="41"/>
      <c r="H67" s="26"/>
    </row>
    <row r="68" spans="1:8" x14ac:dyDescent="0.25">
      <c r="A68" s="38"/>
      <c r="B68" s="25"/>
      <c r="C68" s="90"/>
      <c r="D68" s="90"/>
      <c r="E68" s="58"/>
      <c r="F68" s="24"/>
      <c r="G68" s="41"/>
      <c r="H68" s="26"/>
    </row>
    <row r="69" spans="1:8" x14ac:dyDescent="0.25">
      <c r="A69" s="38"/>
      <c r="B69" s="25"/>
      <c r="C69" s="90"/>
      <c r="D69" s="90"/>
      <c r="E69" s="58"/>
      <c r="F69" s="24"/>
      <c r="G69" s="109"/>
      <c r="H69" s="26"/>
    </row>
    <row r="70" spans="1:8" x14ac:dyDescent="0.25">
      <c r="A70" s="29" t="s">
        <v>79</v>
      </c>
      <c r="B70" s="43" t="s">
        <v>121</v>
      </c>
      <c r="C70" s="91">
        <f>SUM(C71+C76)</f>
        <v>248.99</v>
      </c>
      <c r="D70" s="91">
        <f>SUM(D71)</f>
        <v>7500</v>
      </c>
      <c r="E70" s="59">
        <f>SUM(E71)</f>
        <v>3000</v>
      </c>
      <c r="F70" s="24">
        <v>3000</v>
      </c>
      <c r="G70" s="109">
        <v>3000</v>
      </c>
      <c r="H70" s="26"/>
    </row>
    <row r="71" spans="1:8" x14ac:dyDescent="0.25">
      <c r="A71" s="23">
        <v>3</v>
      </c>
      <c r="B71" s="36" t="s">
        <v>122</v>
      </c>
      <c r="C71" s="91">
        <f>SUM(C72)</f>
        <v>0</v>
      </c>
      <c r="D71" s="91">
        <f>SUM(D72)</f>
        <v>7500</v>
      </c>
      <c r="E71" s="59">
        <f>SUM(E72)</f>
        <v>3000</v>
      </c>
      <c r="F71" s="24">
        <v>3000</v>
      </c>
      <c r="G71" s="109">
        <v>3000</v>
      </c>
      <c r="H71" s="26"/>
    </row>
    <row r="72" spans="1:8" x14ac:dyDescent="0.25">
      <c r="A72" s="23">
        <v>32</v>
      </c>
      <c r="B72" s="36" t="s">
        <v>30</v>
      </c>
      <c r="C72" s="91">
        <f>SUM(C73:C75)</f>
        <v>0</v>
      </c>
      <c r="D72" s="91">
        <f>SUM(D73:D75)</f>
        <v>7500</v>
      </c>
      <c r="E72" s="59">
        <f>SUM(E73:E75)</f>
        <v>3000</v>
      </c>
      <c r="F72" s="24">
        <v>3000</v>
      </c>
      <c r="G72" s="109">
        <v>3000</v>
      </c>
      <c r="H72" s="26"/>
    </row>
    <row r="73" spans="1:8" x14ac:dyDescent="0.25">
      <c r="A73" s="38">
        <v>321</v>
      </c>
      <c r="B73" s="25" t="s">
        <v>123</v>
      </c>
      <c r="C73" s="90">
        <v>0</v>
      </c>
      <c r="D73" s="90">
        <v>4500</v>
      </c>
      <c r="E73" s="58">
        <v>1500</v>
      </c>
      <c r="F73" s="24"/>
      <c r="G73" s="109"/>
      <c r="H73" s="26"/>
    </row>
    <row r="74" spans="1:8" x14ac:dyDescent="0.25">
      <c r="A74" s="38">
        <v>323</v>
      </c>
      <c r="B74" s="25" t="s">
        <v>68</v>
      </c>
      <c r="C74" s="90">
        <v>0</v>
      </c>
      <c r="D74" s="90">
        <v>3000</v>
      </c>
      <c r="E74" s="58">
        <v>1500</v>
      </c>
      <c r="F74" s="24"/>
      <c r="G74" s="109"/>
      <c r="H74" s="26"/>
    </row>
    <row r="75" spans="1:8" x14ac:dyDescent="0.25">
      <c r="A75" s="38">
        <v>324</v>
      </c>
      <c r="B75" s="25" t="s">
        <v>124</v>
      </c>
      <c r="C75" s="90">
        <v>0</v>
      </c>
      <c r="D75" s="90">
        <v>0</v>
      </c>
      <c r="E75" s="58">
        <v>0</v>
      </c>
      <c r="F75" s="24"/>
      <c r="G75" s="109"/>
      <c r="H75" s="26"/>
    </row>
    <row r="76" spans="1:8" x14ac:dyDescent="0.25">
      <c r="A76" s="23">
        <v>4</v>
      </c>
      <c r="B76" s="36" t="s">
        <v>112</v>
      </c>
      <c r="C76" s="91">
        <f>SUM(C77)</f>
        <v>248.99</v>
      </c>
      <c r="D76" s="91">
        <v>0</v>
      </c>
      <c r="E76" s="58">
        <v>0</v>
      </c>
      <c r="F76" s="24">
        <v>0</v>
      </c>
      <c r="G76" s="109">
        <v>0</v>
      </c>
      <c r="H76" s="26"/>
    </row>
    <row r="77" spans="1:8" x14ac:dyDescent="0.25">
      <c r="A77" s="23">
        <v>42</v>
      </c>
      <c r="B77" s="36" t="s">
        <v>125</v>
      </c>
      <c r="C77" s="91">
        <f>SUM(C78)</f>
        <v>248.99</v>
      </c>
      <c r="D77" s="91">
        <v>0</v>
      </c>
      <c r="E77" s="58">
        <v>0</v>
      </c>
      <c r="F77" s="24">
        <v>0</v>
      </c>
      <c r="G77" s="109">
        <v>0</v>
      </c>
      <c r="H77" s="26"/>
    </row>
    <row r="78" spans="1:8" x14ac:dyDescent="0.25">
      <c r="A78" s="38">
        <v>422</v>
      </c>
      <c r="B78" s="25" t="s">
        <v>126</v>
      </c>
      <c r="C78" s="90">
        <v>248.99</v>
      </c>
      <c r="D78" s="90">
        <v>0</v>
      </c>
      <c r="E78" s="58">
        <v>0</v>
      </c>
      <c r="F78" s="24"/>
      <c r="G78" s="41"/>
      <c r="H78" s="26"/>
    </row>
    <row r="79" spans="1:8" x14ac:dyDescent="0.25">
      <c r="A79" s="38"/>
      <c r="B79" s="25"/>
      <c r="C79" s="90"/>
      <c r="D79" s="90"/>
      <c r="E79" s="58"/>
      <c r="F79" s="24"/>
      <c r="G79" s="41"/>
      <c r="H79" s="26"/>
    </row>
    <row r="80" spans="1:8" ht="26.25" x14ac:dyDescent="0.25">
      <c r="A80" s="63">
        <v>2301</v>
      </c>
      <c r="B80" s="64" t="s">
        <v>127</v>
      </c>
      <c r="C80" s="212">
        <v>4260.3100000000004</v>
      </c>
      <c r="D80" s="212">
        <f>SUM(D81+D88+D107+D115+D124+D133+D146+D158+D167)</f>
        <v>39863.93</v>
      </c>
      <c r="E80" s="70">
        <f>SUM(E81+E88+E107+E115+E124+E133+E146+E158+E167)</f>
        <v>43164.479999999996</v>
      </c>
      <c r="F80" s="110">
        <v>43164.480000000003</v>
      </c>
      <c r="G80" s="62">
        <v>43164.480000000003</v>
      </c>
      <c r="H80" s="26"/>
    </row>
    <row r="81" spans="1:8" x14ac:dyDescent="0.25">
      <c r="A81" s="23" t="s">
        <v>84</v>
      </c>
      <c r="B81" s="36" t="s">
        <v>85</v>
      </c>
      <c r="C81" s="91">
        <v>0</v>
      </c>
      <c r="D81" s="91">
        <f>SUM(D82)</f>
        <v>12798.88</v>
      </c>
      <c r="E81" s="59">
        <f>SUM(E83)</f>
        <v>12798.88</v>
      </c>
      <c r="F81" s="37">
        <v>12798.88</v>
      </c>
      <c r="G81" s="37">
        <v>12798.88</v>
      </c>
      <c r="H81" s="24"/>
    </row>
    <row r="82" spans="1:8" x14ac:dyDescent="0.25">
      <c r="A82" s="23" t="s">
        <v>79</v>
      </c>
      <c r="B82" s="36" t="s">
        <v>86</v>
      </c>
      <c r="C82" s="91">
        <v>0</v>
      </c>
      <c r="D82" s="91">
        <f>SUM(D83)</f>
        <v>12798.88</v>
      </c>
      <c r="E82" s="59">
        <f>SUM(E83)</f>
        <v>12798.88</v>
      </c>
      <c r="F82" s="37">
        <v>12798.88</v>
      </c>
      <c r="G82" s="37">
        <v>12798.88</v>
      </c>
      <c r="H82" s="26"/>
    </row>
    <row r="83" spans="1:8" x14ac:dyDescent="0.25">
      <c r="A83" s="23">
        <v>3</v>
      </c>
      <c r="B83" s="36" t="s">
        <v>19</v>
      </c>
      <c r="C83" s="91">
        <v>0</v>
      </c>
      <c r="D83" s="91">
        <f>SUM(D84)</f>
        <v>12798.88</v>
      </c>
      <c r="E83" s="59">
        <f>SUM(E84)</f>
        <v>12798.88</v>
      </c>
      <c r="F83" s="37">
        <v>12798.88</v>
      </c>
      <c r="G83" s="37">
        <v>12798.88</v>
      </c>
      <c r="H83" s="26"/>
    </row>
    <row r="84" spans="1:8" x14ac:dyDescent="0.25">
      <c r="A84" s="23">
        <v>32</v>
      </c>
      <c r="B84" s="36" t="s">
        <v>30</v>
      </c>
      <c r="C84" s="91">
        <v>0</v>
      </c>
      <c r="D84" s="91">
        <f>SUM(D85:D86)</f>
        <v>12798.88</v>
      </c>
      <c r="E84" s="59">
        <f>SUM(E85)</f>
        <v>12798.88</v>
      </c>
      <c r="F84" s="37">
        <v>12798.88</v>
      </c>
      <c r="G84" s="37">
        <v>12798.88</v>
      </c>
      <c r="H84" s="26"/>
    </row>
    <row r="85" spans="1:8" x14ac:dyDescent="0.25">
      <c r="A85" s="38">
        <v>321</v>
      </c>
      <c r="B85" s="25" t="s">
        <v>66</v>
      </c>
      <c r="C85" s="90">
        <v>0</v>
      </c>
      <c r="D85" s="90">
        <v>12798.88</v>
      </c>
      <c r="E85" s="58">
        <v>12798.88</v>
      </c>
      <c r="F85" s="35"/>
      <c r="G85" s="37"/>
      <c r="H85" s="26"/>
    </row>
    <row r="86" spans="1:8" x14ac:dyDescent="0.25">
      <c r="A86" s="38">
        <v>322</v>
      </c>
      <c r="B86" s="25" t="s">
        <v>87</v>
      </c>
      <c r="C86" s="90">
        <v>0</v>
      </c>
      <c r="D86" s="90">
        <v>0</v>
      </c>
      <c r="E86" s="58">
        <v>0</v>
      </c>
      <c r="F86" s="35"/>
      <c r="G86" s="35"/>
      <c r="H86" s="26"/>
    </row>
    <row r="87" spans="1:8" x14ac:dyDescent="0.25">
      <c r="A87" s="23"/>
      <c r="B87" s="36"/>
      <c r="C87" s="81"/>
      <c r="D87" s="81"/>
      <c r="E87" s="57"/>
      <c r="F87" s="24"/>
      <c r="G87" s="24"/>
      <c r="H87" s="24"/>
    </row>
    <row r="88" spans="1:8" x14ac:dyDescent="0.25">
      <c r="A88" s="23" t="s">
        <v>88</v>
      </c>
      <c r="B88" s="36" t="s">
        <v>89</v>
      </c>
      <c r="C88" s="81">
        <f>SUM(C89+C96)</f>
        <v>786.75</v>
      </c>
      <c r="D88" s="81">
        <f>SUM(D89+D96)</f>
        <v>1710</v>
      </c>
      <c r="E88" s="57">
        <f>SUM(E89+E96)</f>
        <v>1000</v>
      </c>
      <c r="F88" s="24">
        <v>1000</v>
      </c>
      <c r="G88" s="24">
        <v>1000</v>
      </c>
      <c r="H88" s="24"/>
    </row>
    <row r="89" spans="1:8" x14ac:dyDescent="0.25">
      <c r="A89" s="23">
        <v>11001</v>
      </c>
      <c r="B89" s="36" t="s">
        <v>51</v>
      </c>
      <c r="C89" s="81">
        <f>SUM(C90)</f>
        <v>371.62</v>
      </c>
      <c r="D89" s="81">
        <f>SUM(D90)</f>
        <v>260</v>
      </c>
      <c r="E89" s="57">
        <v>0</v>
      </c>
      <c r="F89" s="24">
        <v>0</v>
      </c>
      <c r="G89" s="24">
        <v>0</v>
      </c>
      <c r="H89" s="24"/>
    </row>
    <row r="90" spans="1:8" x14ac:dyDescent="0.25">
      <c r="A90" s="23">
        <v>3</v>
      </c>
      <c r="B90" s="36" t="s">
        <v>19</v>
      </c>
      <c r="C90" s="81">
        <f>SUM(C91)</f>
        <v>371.62</v>
      </c>
      <c r="D90" s="48">
        <f>SUM(D91)</f>
        <v>260</v>
      </c>
      <c r="E90" s="56">
        <v>0</v>
      </c>
      <c r="F90" s="24">
        <v>0</v>
      </c>
      <c r="G90" s="24">
        <v>0</v>
      </c>
      <c r="H90" s="24"/>
    </row>
    <row r="91" spans="1:8" x14ac:dyDescent="0.25">
      <c r="A91" s="23">
        <v>32</v>
      </c>
      <c r="B91" s="36" t="s">
        <v>30</v>
      </c>
      <c r="C91" s="81">
        <f>SUM(C92:C93)</f>
        <v>371.62</v>
      </c>
      <c r="D91" s="48">
        <f>SUM(D92:D93)</f>
        <v>260</v>
      </c>
      <c r="E91" s="56">
        <v>0</v>
      </c>
      <c r="F91" s="24">
        <v>0</v>
      </c>
      <c r="G91" s="24">
        <v>0</v>
      </c>
      <c r="H91" s="24"/>
    </row>
    <row r="92" spans="1:8" x14ac:dyDescent="0.25">
      <c r="A92" s="38">
        <v>321</v>
      </c>
      <c r="B92" s="25" t="s">
        <v>128</v>
      </c>
      <c r="C92" s="48">
        <v>0</v>
      </c>
      <c r="D92" s="48">
        <v>0</v>
      </c>
      <c r="E92" s="56">
        <v>0</v>
      </c>
      <c r="F92" s="24"/>
      <c r="G92" s="24"/>
      <c r="H92" s="24"/>
    </row>
    <row r="93" spans="1:8" x14ac:dyDescent="0.25">
      <c r="A93" s="38">
        <v>323</v>
      </c>
      <c r="B93" s="25" t="s">
        <v>68</v>
      </c>
      <c r="C93" s="48">
        <v>371.62</v>
      </c>
      <c r="D93" s="48">
        <v>260</v>
      </c>
      <c r="E93" s="56">
        <v>0</v>
      </c>
      <c r="F93" s="24"/>
      <c r="G93" s="24"/>
      <c r="H93" s="24"/>
    </row>
    <row r="94" spans="1:8" x14ac:dyDescent="0.25">
      <c r="A94" s="23"/>
      <c r="B94" s="25"/>
      <c r="C94" s="48"/>
      <c r="D94" s="48"/>
      <c r="E94" s="56"/>
      <c r="F94" s="24"/>
      <c r="G94" s="24"/>
      <c r="H94" s="24"/>
    </row>
    <row r="95" spans="1:8" x14ac:dyDescent="0.25">
      <c r="A95" s="23"/>
      <c r="B95" s="25"/>
      <c r="C95" s="48"/>
      <c r="D95" s="48"/>
      <c r="E95" s="56"/>
      <c r="F95" s="24"/>
      <c r="G95" s="24"/>
      <c r="H95" s="24"/>
    </row>
    <row r="96" spans="1:8" x14ac:dyDescent="0.25">
      <c r="A96" s="23" t="s">
        <v>55</v>
      </c>
      <c r="B96" s="28" t="s">
        <v>92</v>
      </c>
      <c r="C96" s="81">
        <f>SUM(C97)</f>
        <v>415.13</v>
      </c>
      <c r="D96" s="81">
        <f>SUM(D97)</f>
        <v>1450</v>
      </c>
      <c r="E96" s="57">
        <f>SUM(E97)</f>
        <v>1000</v>
      </c>
      <c r="F96" s="24">
        <v>1000</v>
      </c>
      <c r="G96" s="24">
        <v>1000</v>
      </c>
      <c r="H96" s="24"/>
    </row>
    <row r="97" spans="1:8" x14ac:dyDescent="0.25">
      <c r="A97" s="23">
        <v>3</v>
      </c>
      <c r="B97" s="36" t="s">
        <v>19</v>
      </c>
      <c r="C97" s="81">
        <f>SUM(C98+C101)</f>
        <v>415.13</v>
      </c>
      <c r="D97" s="81">
        <f>SUM(D98+D101)</f>
        <v>1450</v>
      </c>
      <c r="E97" s="57">
        <f>SUM(E98+E101)</f>
        <v>1000</v>
      </c>
      <c r="F97" s="24">
        <v>1000</v>
      </c>
      <c r="G97" s="24">
        <v>1000</v>
      </c>
      <c r="H97" s="24"/>
    </row>
    <row r="98" spans="1:8" x14ac:dyDescent="0.25">
      <c r="A98" s="23">
        <v>31</v>
      </c>
      <c r="B98" s="28" t="s">
        <v>22</v>
      </c>
      <c r="C98" s="81">
        <f>SUM(C99:C100)</f>
        <v>79.63</v>
      </c>
      <c r="D98" s="81">
        <f>SUM(D99:D100)</f>
        <v>0</v>
      </c>
      <c r="E98" s="57">
        <f>SUM(E99)</f>
        <v>0</v>
      </c>
      <c r="F98" s="24"/>
      <c r="G98" s="24"/>
      <c r="H98" s="24"/>
    </row>
    <row r="99" spans="1:8" x14ac:dyDescent="0.25">
      <c r="A99" s="38">
        <v>311</v>
      </c>
      <c r="B99" s="34" t="s">
        <v>132</v>
      </c>
      <c r="C99" s="48">
        <v>54.68</v>
      </c>
      <c r="D99" s="48">
        <v>0</v>
      </c>
      <c r="E99" s="57">
        <v>0</v>
      </c>
      <c r="F99" s="24"/>
      <c r="G99" s="24"/>
      <c r="H99" s="24"/>
    </row>
    <row r="100" spans="1:8" x14ac:dyDescent="0.25">
      <c r="A100" s="38">
        <v>313</v>
      </c>
      <c r="B100" s="34" t="s">
        <v>129</v>
      </c>
      <c r="C100" s="48">
        <v>24.95</v>
      </c>
      <c r="D100" s="48">
        <v>0</v>
      </c>
      <c r="E100" s="57">
        <v>0</v>
      </c>
      <c r="F100" s="24"/>
      <c r="G100" s="24"/>
      <c r="H100" s="24"/>
    </row>
    <row r="101" spans="1:8" x14ac:dyDescent="0.25">
      <c r="A101" s="23">
        <v>32</v>
      </c>
      <c r="B101" s="28" t="s">
        <v>130</v>
      </c>
      <c r="C101" s="81">
        <f>SUM(C102:C105)</f>
        <v>335.5</v>
      </c>
      <c r="D101" s="81">
        <f>SUM(D102:D105)</f>
        <v>1450</v>
      </c>
      <c r="E101" s="57">
        <f>SUM(E102:E105)</f>
        <v>1000</v>
      </c>
      <c r="F101" s="24">
        <v>1000</v>
      </c>
      <c r="G101" s="24">
        <v>1000</v>
      </c>
      <c r="H101" s="24"/>
    </row>
    <row r="102" spans="1:8" x14ac:dyDescent="0.25">
      <c r="A102" s="38">
        <v>321</v>
      </c>
      <c r="B102" s="25" t="s">
        <v>131</v>
      </c>
      <c r="C102" s="48">
        <v>0</v>
      </c>
      <c r="D102" s="48">
        <v>0</v>
      </c>
      <c r="E102" s="56">
        <v>0</v>
      </c>
      <c r="F102" s="24"/>
      <c r="G102" s="24"/>
      <c r="H102" s="24"/>
    </row>
    <row r="103" spans="1:8" x14ac:dyDescent="0.25">
      <c r="A103" s="38">
        <v>322</v>
      </c>
      <c r="B103" s="25" t="s">
        <v>67</v>
      </c>
      <c r="C103" s="48">
        <v>0</v>
      </c>
      <c r="D103" s="48">
        <v>0</v>
      </c>
      <c r="E103" s="56">
        <v>0</v>
      </c>
      <c r="F103" s="24"/>
      <c r="G103" s="24"/>
      <c r="H103" s="24"/>
    </row>
    <row r="104" spans="1:8" x14ac:dyDescent="0.25">
      <c r="A104" s="38">
        <v>323</v>
      </c>
      <c r="B104" s="25" t="s">
        <v>68</v>
      </c>
      <c r="C104" s="48">
        <v>0</v>
      </c>
      <c r="D104" s="48">
        <v>1450</v>
      </c>
      <c r="E104" s="56">
        <v>1000</v>
      </c>
      <c r="F104" s="24"/>
      <c r="G104" s="24"/>
      <c r="H104" s="24"/>
    </row>
    <row r="105" spans="1:8" x14ac:dyDescent="0.25">
      <c r="A105" s="38">
        <v>329</v>
      </c>
      <c r="B105" s="25" t="s">
        <v>115</v>
      </c>
      <c r="C105" s="48">
        <v>335.5</v>
      </c>
      <c r="D105" s="48">
        <v>0</v>
      </c>
      <c r="E105" s="56">
        <v>0</v>
      </c>
      <c r="F105" s="24"/>
      <c r="G105" s="24"/>
      <c r="H105" s="24"/>
    </row>
    <row r="106" spans="1:8" ht="21.75" customHeight="1" x14ac:dyDescent="0.25">
      <c r="A106" s="23"/>
      <c r="B106" s="25"/>
      <c r="C106" s="81"/>
      <c r="D106" s="48"/>
      <c r="E106" s="56"/>
      <c r="F106" s="24"/>
      <c r="G106" s="24"/>
      <c r="H106" s="24"/>
    </row>
    <row r="107" spans="1:8" x14ac:dyDescent="0.25">
      <c r="A107" s="23" t="s">
        <v>133</v>
      </c>
      <c r="B107" s="36" t="s">
        <v>134</v>
      </c>
      <c r="C107" s="81">
        <f t="shared" ref="C107:D109" si="4">SUM(C108)</f>
        <v>0</v>
      </c>
      <c r="D107" s="81">
        <f t="shared" si="4"/>
        <v>10562.22</v>
      </c>
      <c r="E107" s="57">
        <f>SUM(E108)</f>
        <v>10000</v>
      </c>
      <c r="F107" s="24">
        <v>10000</v>
      </c>
      <c r="G107" s="24">
        <v>10000</v>
      </c>
      <c r="H107" s="24"/>
    </row>
    <row r="108" spans="1:8" x14ac:dyDescent="0.25">
      <c r="A108" s="23" t="s">
        <v>55</v>
      </c>
      <c r="B108" s="36" t="s">
        <v>93</v>
      </c>
      <c r="C108" s="81">
        <f t="shared" si="4"/>
        <v>0</v>
      </c>
      <c r="D108" s="81">
        <f t="shared" si="4"/>
        <v>10562.22</v>
      </c>
      <c r="E108" s="57">
        <f>SUM(E109)</f>
        <v>10000</v>
      </c>
      <c r="F108" s="24">
        <v>10000</v>
      </c>
      <c r="G108" s="24">
        <v>10000</v>
      </c>
      <c r="H108" s="24"/>
    </row>
    <row r="109" spans="1:8" x14ac:dyDescent="0.25">
      <c r="A109" s="23">
        <v>3</v>
      </c>
      <c r="B109" s="36" t="s">
        <v>19</v>
      </c>
      <c r="C109" s="81">
        <f t="shared" si="4"/>
        <v>0</v>
      </c>
      <c r="D109" s="81">
        <f t="shared" si="4"/>
        <v>10562.22</v>
      </c>
      <c r="E109" s="57">
        <f>SUM(E110)</f>
        <v>10000</v>
      </c>
      <c r="F109" s="24">
        <v>10000</v>
      </c>
      <c r="G109" s="24">
        <v>10000</v>
      </c>
      <c r="H109" s="26"/>
    </row>
    <row r="110" spans="1:8" x14ac:dyDescent="0.25">
      <c r="A110" s="23">
        <v>32</v>
      </c>
      <c r="B110" s="36" t="s">
        <v>30</v>
      </c>
      <c r="C110" s="81">
        <f>SUM(C111:C112)</f>
        <v>0</v>
      </c>
      <c r="D110" s="81">
        <f>SUM(D111:D112)</f>
        <v>10562.22</v>
      </c>
      <c r="E110" s="57">
        <f>SUM(E111:E112)</f>
        <v>10000</v>
      </c>
      <c r="F110" s="24">
        <v>10000</v>
      </c>
      <c r="G110" s="24">
        <v>10000</v>
      </c>
      <c r="H110" s="26"/>
    </row>
    <row r="111" spans="1:8" x14ac:dyDescent="0.25">
      <c r="A111" s="38">
        <v>323</v>
      </c>
      <c r="B111" s="25" t="s">
        <v>68</v>
      </c>
      <c r="C111" s="48">
        <v>0</v>
      </c>
      <c r="D111" s="48">
        <v>2130.2199999999998</v>
      </c>
      <c r="E111" s="56">
        <v>2000</v>
      </c>
      <c r="F111" s="26"/>
      <c r="G111" s="26"/>
      <c r="H111" s="24"/>
    </row>
    <row r="112" spans="1:8" x14ac:dyDescent="0.25">
      <c r="A112" s="38">
        <v>329</v>
      </c>
      <c r="B112" s="25" t="s">
        <v>115</v>
      </c>
      <c r="C112" s="48">
        <v>0</v>
      </c>
      <c r="D112" s="48">
        <v>8432</v>
      </c>
      <c r="E112" s="56">
        <v>8000</v>
      </c>
      <c r="F112" s="26"/>
      <c r="G112" s="26"/>
      <c r="H112" s="24"/>
    </row>
    <row r="113" spans="1:8" x14ac:dyDescent="0.25">
      <c r="A113" s="23"/>
      <c r="B113" s="25"/>
      <c r="C113" s="48"/>
      <c r="D113" s="48"/>
      <c r="E113" s="56"/>
      <c r="F113" s="26"/>
      <c r="G113" s="26"/>
      <c r="H113" s="24"/>
    </row>
    <row r="114" spans="1:8" x14ac:dyDescent="0.25">
      <c r="A114" s="23"/>
      <c r="B114" s="36"/>
      <c r="C114" s="81"/>
      <c r="D114" s="48"/>
      <c r="E114" s="56"/>
      <c r="F114" s="24"/>
      <c r="G114" s="24"/>
      <c r="H114" s="24"/>
    </row>
    <row r="115" spans="1:8" x14ac:dyDescent="0.25">
      <c r="A115" s="29" t="s">
        <v>135</v>
      </c>
      <c r="B115" s="28" t="s">
        <v>136</v>
      </c>
      <c r="C115" s="81">
        <f t="shared" ref="C115:D117" si="5">SUM(C116)</f>
        <v>248.73000000000002</v>
      </c>
      <c r="D115" s="81">
        <f t="shared" si="5"/>
        <v>1000</v>
      </c>
      <c r="E115" s="57">
        <f>SUM(E116)</f>
        <v>1000</v>
      </c>
      <c r="F115" s="24">
        <v>1000</v>
      </c>
      <c r="G115" s="24">
        <v>1000</v>
      </c>
      <c r="H115" s="24"/>
    </row>
    <row r="116" spans="1:8" x14ac:dyDescent="0.25">
      <c r="A116" s="23" t="s">
        <v>79</v>
      </c>
      <c r="B116" s="36" t="s">
        <v>137</v>
      </c>
      <c r="C116" s="81">
        <f t="shared" si="5"/>
        <v>248.73000000000002</v>
      </c>
      <c r="D116" s="81">
        <f t="shared" si="5"/>
        <v>1000</v>
      </c>
      <c r="E116" s="57">
        <f>SUM(E117)</f>
        <v>1000</v>
      </c>
      <c r="F116" s="24">
        <v>1000</v>
      </c>
      <c r="G116" s="24">
        <v>1000</v>
      </c>
      <c r="H116" s="24"/>
    </row>
    <row r="117" spans="1:8" x14ac:dyDescent="0.25">
      <c r="A117" s="23">
        <v>3</v>
      </c>
      <c r="B117" s="36" t="s">
        <v>19</v>
      </c>
      <c r="C117" s="81">
        <f t="shared" si="5"/>
        <v>248.73000000000002</v>
      </c>
      <c r="D117" s="81">
        <f t="shared" si="5"/>
        <v>1000</v>
      </c>
      <c r="E117" s="57">
        <f>SUM(E118)</f>
        <v>1000</v>
      </c>
      <c r="F117" s="24">
        <v>1000</v>
      </c>
      <c r="G117" s="24">
        <v>1000</v>
      </c>
      <c r="H117" s="24"/>
    </row>
    <row r="118" spans="1:8" x14ac:dyDescent="0.25">
      <c r="A118" s="23">
        <v>32</v>
      </c>
      <c r="B118" s="36" t="s">
        <v>30</v>
      </c>
      <c r="C118" s="81">
        <f>SUM(C119:C121)</f>
        <v>248.73000000000002</v>
      </c>
      <c r="D118" s="81">
        <f>SUM(D119:D121)</f>
        <v>1000</v>
      </c>
      <c r="E118" s="57">
        <f>SUM(E119:E121)</f>
        <v>1000</v>
      </c>
      <c r="F118" s="24">
        <v>1000</v>
      </c>
      <c r="G118" s="24">
        <v>1000</v>
      </c>
      <c r="H118" s="24"/>
    </row>
    <row r="119" spans="1:8" x14ac:dyDescent="0.25">
      <c r="A119" s="38">
        <v>322</v>
      </c>
      <c r="B119" s="25" t="s">
        <v>67</v>
      </c>
      <c r="C119" s="48">
        <v>52.96</v>
      </c>
      <c r="D119" s="81">
        <v>0</v>
      </c>
      <c r="E119" s="56">
        <v>500</v>
      </c>
      <c r="F119" s="24"/>
      <c r="G119" s="24"/>
      <c r="H119" s="24"/>
    </row>
    <row r="120" spans="1:8" x14ac:dyDescent="0.25">
      <c r="A120" s="38">
        <v>323</v>
      </c>
      <c r="B120" s="25" t="s">
        <v>68</v>
      </c>
      <c r="C120" s="48">
        <v>195.77</v>
      </c>
      <c r="D120" s="81">
        <v>0</v>
      </c>
      <c r="E120" s="56">
        <v>250</v>
      </c>
      <c r="F120" s="24"/>
      <c r="G120" s="24"/>
      <c r="H120" s="24"/>
    </row>
    <row r="121" spans="1:8" x14ac:dyDescent="0.25">
      <c r="A121" s="38">
        <v>329</v>
      </c>
      <c r="B121" s="25" t="s">
        <v>138</v>
      </c>
      <c r="C121" s="48">
        <v>0</v>
      </c>
      <c r="D121" s="81">
        <v>1000</v>
      </c>
      <c r="E121" s="56">
        <v>250</v>
      </c>
      <c r="F121" s="24"/>
      <c r="G121" s="24"/>
      <c r="H121" s="24"/>
    </row>
    <row r="122" spans="1:8" x14ac:dyDescent="0.25">
      <c r="A122" s="23"/>
      <c r="B122" s="36"/>
      <c r="C122" s="81"/>
      <c r="D122" s="81"/>
      <c r="E122" s="57"/>
      <c r="F122" s="24"/>
      <c r="G122" s="24"/>
      <c r="H122" s="24"/>
    </row>
    <row r="123" spans="1:8" x14ac:dyDescent="0.25">
      <c r="A123" s="23"/>
      <c r="B123" s="36"/>
      <c r="C123" s="81"/>
      <c r="D123" s="81"/>
      <c r="E123" s="57"/>
      <c r="F123" s="24"/>
      <c r="G123" s="24"/>
      <c r="H123" s="24"/>
    </row>
    <row r="124" spans="1:8" x14ac:dyDescent="0.25">
      <c r="A124" s="29" t="s">
        <v>139</v>
      </c>
      <c r="B124" s="28" t="s">
        <v>140</v>
      </c>
      <c r="C124" s="81">
        <f>SUM(C125)</f>
        <v>517.73</v>
      </c>
      <c r="D124" s="81">
        <v>0</v>
      </c>
      <c r="E124" s="57">
        <f>SUM(E125)</f>
        <v>1000</v>
      </c>
      <c r="F124" s="24">
        <v>1000</v>
      </c>
      <c r="G124" s="24">
        <v>1000</v>
      </c>
      <c r="H124" s="24"/>
    </row>
    <row r="125" spans="1:8" x14ac:dyDescent="0.25">
      <c r="A125" s="23" t="s">
        <v>79</v>
      </c>
      <c r="B125" s="36" t="s">
        <v>137</v>
      </c>
      <c r="C125" s="81">
        <f>SUM(C126)</f>
        <v>517.73</v>
      </c>
      <c r="D125" s="81">
        <v>0</v>
      </c>
      <c r="E125" s="57">
        <f>SUM(E126)</f>
        <v>1000</v>
      </c>
      <c r="F125" s="24">
        <v>1000</v>
      </c>
      <c r="G125" s="24">
        <v>1000</v>
      </c>
      <c r="H125" s="24"/>
    </row>
    <row r="126" spans="1:8" x14ac:dyDescent="0.25">
      <c r="A126" s="23">
        <v>3</v>
      </c>
      <c r="B126" s="36" t="s">
        <v>19</v>
      </c>
      <c r="C126" s="81">
        <f>SUM(C127)</f>
        <v>517.73</v>
      </c>
      <c r="D126" s="81">
        <v>0</v>
      </c>
      <c r="E126" s="57">
        <f>SUM(E127)</f>
        <v>1000</v>
      </c>
      <c r="F126" s="24">
        <v>1000</v>
      </c>
      <c r="G126" s="24">
        <v>1000</v>
      </c>
      <c r="H126" s="24"/>
    </row>
    <row r="127" spans="1:8" x14ac:dyDescent="0.25">
      <c r="A127" s="23">
        <v>32</v>
      </c>
      <c r="B127" s="36" t="s">
        <v>30</v>
      </c>
      <c r="C127" s="81">
        <f>SUM(C128:C130)</f>
        <v>517.73</v>
      </c>
      <c r="D127" s="81">
        <v>0</v>
      </c>
      <c r="E127" s="57">
        <f>SUM(E128:E130)</f>
        <v>1000</v>
      </c>
      <c r="F127" s="24">
        <v>1000</v>
      </c>
      <c r="G127" s="24">
        <v>1000</v>
      </c>
      <c r="H127" s="24"/>
    </row>
    <row r="128" spans="1:8" x14ac:dyDescent="0.25">
      <c r="A128" s="38">
        <v>321</v>
      </c>
      <c r="B128" s="25" t="s">
        <v>66</v>
      </c>
      <c r="C128" s="48">
        <v>26.55</v>
      </c>
      <c r="D128" s="48">
        <v>0</v>
      </c>
      <c r="E128" s="56">
        <v>0</v>
      </c>
      <c r="F128" s="24"/>
      <c r="G128" s="24"/>
      <c r="H128" s="24"/>
    </row>
    <row r="129" spans="1:8" x14ac:dyDescent="0.25">
      <c r="A129" s="38">
        <v>322</v>
      </c>
      <c r="B129" s="25" t="s">
        <v>67</v>
      </c>
      <c r="C129" s="48">
        <v>26.65</v>
      </c>
      <c r="D129" s="48">
        <v>0</v>
      </c>
      <c r="E129" s="56">
        <v>500</v>
      </c>
      <c r="F129" s="24"/>
      <c r="G129" s="24"/>
      <c r="H129" s="24"/>
    </row>
    <row r="130" spans="1:8" x14ac:dyDescent="0.25">
      <c r="A130" s="38">
        <v>323</v>
      </c>
      <c r="B130" s="25" t="s">
        <v>68</v>
      </c>
      <c r="C130" s="48">
        <v>464.53</v>
      </c>
      <c r="D130" s="48">
        <v>0</v>
      </c>
      <c r="E130" s="56">
        <v>500</v>
      </c>
      <c r="F130" s="24"/>
      <c r="G130" s="24"/>
      <c r="H130" s="24"/>
    </row>
    <row r="131" spans="1:8" x14ac:dyDescent="0.25">
      <c r="A131" s="23"/>
      <c r="B131" s="36"/>
      <c r="C131" s="81"/>
      <c r="D131" s="81"/>
      <c r="E131" s="57"/>
      <c r="F131" s="24"/>
      <c r="G131" s="24"/>
      <c r="H131" s="24"/>
    </row>
    <row r="132" spans="1:8" x14ac:dyDescent="0.25">
      <c r="A132" s="29"/>
      <c r="B132" s="32"/>
      <c r="C132" s="81"/>
      <c r="D132" s="81"/>
      <c r="E132" s="57"/>
      <c r="F132" s="24"/>
      <c r="G132" s="24"/>
      <c r="H132" s="24"/>
    </row>
    <row r="133" spans="1:8" ht="26.25" x14ac:dyDescent="0.25">
      <c r="A133" s="29" t="s">
        <v>94</v>
      </c>
      <c r="B133" s="28" t="s">
        <v>95</v>
      </c>
      <c r="C133" s="91">
        <v>0</v>
      </c>
      <c r="D133" s="91">
        <f>SUM(D134+D140)</f>
        <v>7465.6</v>
      </c>
      <c r="E133" s="59">
        <f>SUM(E134+E140)</f>
        <v>7465.6</v>
      </c>
      <c r="F133" s="24">
        <v>7465.6</v>
      </c>
      <c r="G133" s="24">
        <f>SUM(F133)</f>
        <v>7465.6</v>
      </c>
      <c r="H133" s="24"/>
    </row>
    <row r="134" spans="1:8" x14ac:dyDescent="0.25">
      <c r="A134" s="29" t="s">
        <v>79</v>
      </c>
      <c r="B134" s="28" t="s">
        <v>162</v>
      </c>
      <c r="C134" s="90">
        <v>0</v>
      </c>
      <c r="D134" s="91">
        <f>SUM(D135)</f>
        <v>3070.4</v>
      </c>
      <c r="E134" s="59">
        <f>SUM(E135)</f>
        <v>3070.4</v>
      </c>
      <c r="F134" s="24">
        <v>3070.4</v>
      </c>
      <c r="G134" s="24">
        <f>SUM(F134)</f>
        <v>3070.4</v>
      </c>
      <c r="H134" s="26"/>
    </row>
    <row r="135" spans="1:8" x14ac:dyDescent="0.25">
      <c r="A135" s="27">
        <v>3</v>
      </c>
      <c r="B135" s="43" t="s">
        <v>19</v>
      </c>
      <c r="C135" s="91">
        <v>0</v>
      </c>
      <c r="D135" s="91">
        <f>SUM(D136)</f>
        <v>3070.4</v>
      </c>
      <c r="E135" s="59">
        <f>SUM(E137)</f>
        <v>3070.4</v>
      </c>
      <c r="F135" s="24">
        <v>3070.4</v>
      </c>
      <c r="G135" s="24">
        <f>SUM(F135)</f>
        <v>3070.4</v>
      </c>
      <c r="H135" s="26"/>
    </row>
    <row r="136" spans="1:8" x14ac:dyDescent="0.25">
      <c r="A136" s="27">
        <v>37</v>
      </c>
      <c r="B136" s="28" t="s">
        <v>163</v>
      </c>
      <c r="C136" s="91">
        <v>0</v>
      </c>
      <c r="D136" s="91">
        <f>SUM(D137)</f>
        <v>3070.4</v>
      </c>
      <c r="E136" s="59">
        <f>SUM(E137)</f>
        <v>3070.4</v>
      </c>
      <c r="F136" s="24">
        <v>3070.4</v>
      </c>
      <c r="G136" s="24">
        <f>SUM(F136)</f>
        <v>3070.4</v>
      </c>
      <c r="H136" s="26"/>
    </row>
    <row r="137" spans="1:8" x14ac:dyDescent="0.25">
      <c r="A137" s="33">
        <v>372</v>
      </c>
      <c r="B137" s="34" t="s">
        <v>163</v>
      </c>
      <c r="C137" s="90">
        <v>0</v>
      </c>
      <c r="D137" s="90">
        <v>3070.4</v>
      </c>
      <c r="E137" s="58">
        <v>3070.4</v>
      </c>
      <c r="F137" s="24"/>
      <c r="G137" s="24"/>
      <c r="H137" s="26"/>
    </row>
    <row r="138" spans="1:8" x14ac:dyDescent="0.25">
      <c r="A138" s="33"/>
      <c r="B138" s="28"/>
      <c r="C138" s="90"/>
      <c r="D138" s="90"/>
      <c r="E138" s="59"/>
      <c r="F138" s="24"/>
      <c r="G138" s="24"/>
      <c r="H138" s="26"/>
    </row>
    <row r="139" spans="1:8" x14ac:dyDescent="0.25">
      <c r="A139" s="33"/>
      <c r="B139" s="28"/>
      <c r="C139" s="90"/>
      <c r="D139" s="90"/>
      <c r="E139" s="59"/>
      <c r="F139" s="24"/>
      <c r="G139" s="24"/>
      <c r="H139" s="26"/>
    </row>
    <row r="140" spans="1:8" x14ac:dyDescent="0.25">
      <c r="A140" s="29" t="s">
        <v>79</v>
      </c>
      <c r="B140" s="28" t="s">
        <v>188</v>
      </c>
      <c r="C140" s="91">
        <v>0</v>
      </c>
      <c r="D140" s="91">
        <f t="shared" ref="D140:E142" si="6">SUM(D141)</f>
        <v>4395.2</v>
      </c>
      <c r="E140" s="59">
        <f t="shared" si="6"/>
        <v>4395.2</v>
      </c>
      <c r="F140" s="24">
        <v>4395.2</v>
      </c>
      <c r="G140" s="24">
        <v>4395.2</v>
      </c>
      <c r="H140" s="26"/>
    </row>
    <row r="141" spans="1:8" x14ac:dyDescent="0.25">
      <c r="A141" s="27">
        <v>3</v>
      </c>
      <c r="B141" s="43" t="s">
        <v>19</v>
      </c>
      <c r="C141" s="91">
        <v>0</v>
      </c>
      <c r="D141" s="91">
        <f t="shared" si="6"/>
        <v>4395.2</v>
      </c>
      <c r="E141" s="59">
        <f t="shared" si="6"/>
        <v>4395.2</v>
      </c>
      <c r="F141" s="24">
        <v>4395.2</v>
      </c>
      <c r="G141" s="24">
        <v>4395.2</v>
      </c>
      <c r="H141" s="26"/>
    </row>
    <row r="142" spans="1:8" x14ac:dyDescent="0.25">
      <c r="A142" s="27">
        <v>37</v>
      </c>
      <c r="B142" s="28" t="s">
        <v>163</v>
      </c>
      <c r="C142" s="91">
        <v>0</v>
      </c>
      <c r="D142" s="91">
        <f t="shared" si="6"/>
        <v>4395.2</v>
      </c>
      <c r="E142" s="59">
        <f t="shared" si="6"/>
        <v>4395.2</v>
      </c>
      <c r="F142" s="24">
        <v>4395.2</v>
      </c>
      <c r="G142" s="24">
        <v>4395.2</v>
      </c>
      <c r="H142" s="26"/>
    </row>
    <row r="143" spans="1:8" x14ac:dyDescent="0.25">
      <c r="A143" s="33">
        <v>372</v>
      </c>
      <c r="B143" s="34" t="s">
        <v>163</v>
      </c>
      <c r="C143" s="90">
        <v>0</v>
      </c>
      <c r="D143" s="90">
        <v>4395.2</v>
      </c>
      <c r="E143" s="58">
        <v>4395.2</v>
      </c>
      <c r="F143" s="24"/>
      <c r="G143" s="24"/>
      <c r="H143" s="26"/>
    </row>
    <row r="144" spans="1:8" x14ac:dyDescent="0.25">
      <c r="A144" s="33"/>
      <c r="B144" s="34"/>
      <c r="C144" s="90"/>
      <c r="D144" s="90"/>
      <c r="E144" s="59"/>
      <c r="F144" s="24"/>
      <c r="G144" s="24"/>
      <c r="H144" s="26"/>
    </row>
    <row r="145" spans="1:8" x14ac:dyDescent="0.25">
      <c r="A145" s="66"/>
      <c r="B145" s="65"/>
      <c r="C145" s="99"/>
      <c r="D145" s="81"/>
      <c r="E145" s="57"/>
      <c r="F145" s="24"/>
      <c r="G145" s="24"/>
      <c r="H145" s="24"/>
    </row>
    <row r="146" spans="1:8" x14ac:dyDescent="0.25">
      <c r="A146" s="29" t="s">
        <v>97</v>
      </c>
      <c r="B146" s="28" t="s">
        <v>141</v>
      </c>
      <c r="C146" s="81">
        <f>SUM(C147)</f>
        <v>1257.94</v>
      </c>
      <c r="D146" s="81">
        <f>SUM(D147)</f>
        <v>5000</v>
      </c>
      <c r="E146" s="57">
        <f>SUM(E147)</f>
        <v>8000</v>
      </c>
      <c r="F146" s="24">
        <f t="shared" ref="F146:G149" si="7">SUM(E146)</f>
        <v>8000</v>
      </c>
      <c r="G146" s="24">
        <f t="shared" si="7"/>
        <v>8000</v>
      </c>
      <c r="H146" s="24"/>
    </row>
    <row r="147" spans="1:8" x14ac:dyDescent="0.25">
      <c r="A147" s="29" t="s">
        <v>79</v>
      </c>
      <c r="B147" s="43" t="s">
        <v>142</v>
      </c>
      <c r="C147" s="81">
        <f>SUM(C148)</f>
        <v>1257.94</v>
      </c>
      <c r="D147" s="81">
        <f>SUM(D148+D154)</f>
        <v>5000</v>
      </c>
      <c r="E147" s="57">
        <f>SUM(E148+E154)</f>
        <v>8000</v>
      </c>
      <c r="F147" s="24">
        <f t="shared" si="7"/>
        <v>8000</v>
      </c>
      <c r="G147" s="24">
        <f t="shared" si="7"/>
        <v>8000</v>
      </c>
      <c r="H147" s="26"/>
    </row>
    <row r="148" spans="1:8" x14ac:dyDescent="0.25">
      <c r="A148" s="67">
        <v>3</v>
      </c>
      <c r="B148" s="43" t="s">
        <v>19</v>
      </c>
      <c r="C148" s="81">
        <f>SUM(C149)</f>
        <v>1257.94</v>
      </c>
      <c r="D148" s="81">
        <f>SUM(D149)</f>
        <v>3200</v>
      </c>
      <c r="E148" s="57">
        <f>SUM(E149)</f>
        <v>8000</v>
      </c>
      <c r="F148" s="24">
        <f t="shared" si="7"/>
        <v>8000</v>
      </c>
      <c r="G148" s="24">
        <f t="shared" si="7"/>
        <v>8000</v>
      </c>
      <c r="H148" s="26"/>
    </row>
    <row r="149" spans="1:8" x14ac:dyDescent="0.25">
      <c r="A149" s="67">
        <v>32</v>
      </c>
      <c r="B149" s="43" t="s">
        <v>30</v>
      </c>
      <c r="C149" s="81">
        <f>SUM(C150:C153)</f>
        <v>1257.94</v>
      </c>
      <c r="D149" s="81">
        <f>SUM(D150:D153)</f>
        <v>3200</v>
      </c>
      <c r="E149" s="57">
        <f>SUM(E150:E153)</f>
        <v>8000</v>
      </c>
      <c r="F149" s="24">
        <f t="shared" si="7"/>
        <v>8000</v>
      </c>
      <c r="G149" s="24">
        <f t="shared" si="7"/>
        <v>8000</v>
      </c>
      <c r="H149" s="26"/>
    </row>
    <row r="150" spans="1:8" x14ac:dyDescent="0.25">
      <c r="A150" s="38">
        <v>321</v>
      </c>
      <c r="B150" s="25" t="s">
        <v>131</v>
      </c>
      <c r="C150" s="90">
        <v>0</v>
      </c>
      <c r="D150" s="90">
        <v>650</v>
      </c>
      <c r="E150" s="58">
        <v>3000</v>
      </c>
      <c r="F150" s="35"/>
      <c r="G150" s="35"/>
      <c r="H150" s="26"/>
    </row>
    <row r="151" spans="1:8" x14ac:dyDescent="0.25">
      <c r="A151" s="38">
        <v>322</v>
      </c>
      <c r="B151" s="25" t="s">
        <v>67</v>
      </c>
      <c r="C151" s="90">
        <v>38.53</v>
      </c>
      <c r="D151" s="90">
        <v>600</v>
      </c>
      <c r="E151" s="58">
        <v>2000</v>
      </c>
      <c r="F151" s="35"/>
      <c r="G151" s="35"/>
      <c r="H151" s="26"/>
    </row>
    <row r="152" spans="1:8" x14ac:dyDescent="0.25">
      <c r="A152" s="38">
        <v>323</v>
      </c>
      <c r="B152" s="25" t="s">
        <v>68</v>
      </c>
      <c r="C152" s="48">
        <v>973.85</v>
      </c>
      <c r="D152" s="48">
        <v>1950</v>
      </c>
      <c r="E152" s="56">
        <v>3000</v>
      </c>
      <c r="F152" s="26"/>
      <c r="G152" s="26"/>
      <c r="H152" s="26"/>
    </row>
    <row r="153" spans="1:8" x14ac:dyDescent="0.25">
      <c r="A153" s="38">
        <v>329</v>
      </c>
      <c r="B153" s="25" t="s">
        <v>91</v>
      </c>
      <c r="C153" s="48">
        <v>245.56</v>
      </c>
      <c r="D153" s="48">
        <v>0</v>
      </c>
      <c r="E153" s="56">
        <v>0</v>
      </c>
      <c r="F153" s="26"/>
      <c r="G153" s="26"/>
      <c r="H153" s="26"/>
    </row>
    <row r="154" spans="1:8" x14ac:dyDescent="0.25">
      <c r="A154" s="23">
        <v>4</v>
      </c>
      <c r="B154" s="69" t="s">
        <v>117</v>
      </c>
      <c r="C154" s="81">
        <v>0</v>
      </c>
      <c r="D154" s="81">
        <f>SUM(D155)</f>
        <v>1800</v>
      </c>
      <c r="E154" s="57">
        <f>SUM(E155)</f>
        <v>0</v>
      </c>
      <c r="F154" s="24">
        <v>0</v>
      </c>
      <c r="G154" s="24">
        <v>0</v>
      </c>
      <c r="H154" s="26"/>
    </row>
    <row r="155" spans="1:8" x14ac:dyDescent="0.25">
      <c r="A155" s="23">
        <v>42</v>
      </c>
      <c r="B155" s="36" t="s">
        <v>118</v>
      </c>
      <c r="C155" s="81">
        <v>0</v>
      </c>
      <c r="D155" s="81">
        <f>SUM(D156)</f>
        <v>1800</v>
      </c>
      <c r="E155" s="57">
        <f>SUM(E156)</f>
        <v>0</v>
      </c>
      <c r="F155" s="24">
        <v>0</v>
      </c>
      <c r="G155" s="24">
        <v>0</v>
      </c>
      <c r="H155" s="26"/>
    </row>
    <row r="156" spans="1:8" x14ac:dyDescent="0.25">
      <c r="A156" s="38">
        <v>422</v>
      </c>
      <c r="B156" s="25" t="s">
        <v>118</v>
      </c>
      <c r="C156" s="48">
        <v>0</v>
      </c>
      <c r="D156" s="48">
        <v>1800</v>
      </c>
      <c r="E156" s="56">
        <v>0</v>
      </c>
      <c r="F156" s="26"/>
      <c r="G156" s="26"/>
      <c r="H156" s="26"/>
    </row>
    <row r="157" spans="1:8" x14ac:dyDescent="0.25">
      <c r="A157" s="23"/>
      <c r="B157" s="36"/>
      <c r="C157" s="81"/>
      <c r="D157" s="81"/>
      <c r="E157" s="57"/>
      <c r="F157" s="26"/>
      <c r="G157" s="26"/>
      <c r="H157" s="24"/>
    </row>
    <row r="158" spans="1:8" x14ac:dyDescent="0.25">
      <c r="A158" s="44" t="s">
        <v>143</v>
      </c>
      <c r="B158" s="36" t="s">
        <v>144</v>
      </c>
      <c r="C158" s="81">
        <v>0</v>
      </c>
      <c r="D158" s="81">
        <v>0</v>
      </c>
      <c r="E158" s="57">
        <f>SUM(E159)</f>
        <v>300</v>
      </c>
      <c r="F158" s="81">
        <v>300</v>
      </c>
      <c r="G158" s="81">
        <v>300</v>
      </c>
      <c r="H158" s="24"/>
    </row>
    <row r="159" spans="1:8" x14ac:dyDescent="0.25">
      <c r="A159" s="23" t="s">
        <v>79</v>
      </c>
      <c r="B159" s="36" t="s">
        <v>145</v>
      </c>
      <c r="C159" s="81">
        <f>SUM(C162:C163)</f>
        <v>0</v>
      </c>
      <c r="D159" s="81">
        <v>0</v>
      </c>
      <c r="E159" s="57">
        <f>SUM(E162)</f>
        <v>300</v>
      </c>
      <c r="F159" s="81">
        <v>300</v>
      </c>
      <c r="G159" s="81">
        <v>300</v>
      </c>
      <c r="H159" s="24"/>
    </row>
    <row r="160" spans="1:8" x14ac:dyDescent="0.25">
      <c r="A160" s="23">
        <v>3</v>
      </c>
      <c r="B160" s="43" t="s">
        <v>19</v>
      </c>
      <c r="C160" s="81">
        <v>0</v>
      </c>
      <c r="D160" s="81">
        <v>0</v>
      </c>
      <c r="E160" s="57">
        <f>SUM(E161)</f>
        <v>300</v>
      </c>
      <c r="F160" s="81">
        <v>300</v>
      </c>
      <c r="G160" s="81">
        <v>300</v>
      </c>
      <c r="H160" s="24"/>
    </row>
    <row r="161" spans="1:8" x14ac:dyDescent="0.25">
      <c r="A161" s="23">
        <v>32</v>
      </c>
      <c r="B161" s="43" t="s">
        <v>30</v>
      </c>
      <c r="C161" s="81">
        <v>0</v>
      </c>
      <c r="D161" s="81">
        <v>0</v>
      </c>
      <c r="E161" s="57">
        <f>SUM(E162)</f>
        <v>300</v>
      </c>
      <c r="F161" s="81">
        <v>300</v>
      </c>
      <c r="G161" s="81">
        <v>300</v>
      </c>
      <c r="H161" s="24"/>
    </row>
    <row r="162" spans="1:8" x14ac:dyDescent="0.25">
      <c r="A162" s="38">
        <v>321</v>
      </c>
      <c r="B162" s="25" t="s">
        <v>96</v>
      </c>
      <c r="C162" s="48">
        <v>0</v>
      </c>
      <c r="D162" s="48">
        <v>0</v>
      </c>
      <c r="E162" s="56">
        <v>300</v>
      </c>
      <c r="F162" s="26"/>
      <c r="G162" s="26"/>
      <c r="H162" s="26"/>
    </row>
    <row r="163" spans="1:8" x14ac:dyDescent="0.25">
      <c r="A163" s="38">
        <v>324</v>
      </c>
      <c r="B163" s="25" t="s">
        <v>146</v>
      </c>
      <c r="C163" s="48">
        <v>0</v>
      </c>
      <c r="D163" s="48">
        <v>0</v>
      </c>
      <c r="E163" s="56">
        <v>0</v>
      </c>
      <c r="F163" s="26"/>
      <c r="G163" s="26"/>
      <c r="H163" s="26"/>
    </row>
    <row r="164" spans="1:8" x14ac:dyDescent="0.25">
      <c r="A164" s="29"/>
      <c r="B164" s="28"/>
      <c r="C164" s="81"/>
      <c r="D164" s="81"/>
      <c r="E164" s="57"/>
      <c r="F164" s="24"/>
      <c r="G164" s="24"/>
      <c r="H164" s="45"/>
    </row>
    <row r="165" spans="1:8" x14ac:dyDescent="0.25">
      <c r="A165" s="23"/>
      <c r="B165" s="36"/>
      <c r="C165" s="81"/>
      <c r="D165" s="81"/>
      <c r="E165" s="57"/>
      <c r="F165" s="24"/>
      <c r="G165" s="24"/>
      <c r="H165" s="24"/>
    </row>
    <row r="166" spans="1:8" x14ac:dyDescent="0.25">
      <c r="A166" s="46"/>
      <c r="B166" s="47"/>
      <c r="C166" s="48"/>
      <c r="D166" s="48"/>
      <c r="E166" s="56"/>
      <c r="F166" s="48"/>
      <c r="G166" s="48"/>
      <c r="H166" s="48"/>
    </row>
    <row r="167" spans="1:8" x14ac:dyDescent="0.25">
      <c r="A167" s="29" t="s">
        <v>98</v>
      </c>
      <c r="B167" s="28" t="s">
        <v>99</v>
      </c>
      <c r="C167" s="81">
        <f>SUM(C169)</f>
        <v>1532.79</v>
      </c>
      <c r="D167" s="81">
        <f t="shared" ref="D167:E169" si="8">SUM(D168)</f>
        <v>1327.23</v>
      </c>
      <c r="E167" s="57">
        <f t="shared" si="8"/>
        <v>1600</v>
      </c>
      <c r="F167" s="24">
        <v>1600</v>
      </c>
      <c r="G167" s="24">
        <v>1600</v>
      </c>
      <c r="H167" s="24"/>
    </row>
    <row r="168" spans="1:8" x14ac:dyDescent="0.25">
      <c r="A168" s="44">
        <v>11001</v>
      </c>
      <c r="B168" s="36" t="s">
        <v>51</v>
      </c>
      <c r="C168" s="81">
        <f>SUM(C169)</f>
        <v>1532.79</v>
      </c>
      <c r="D168" s="81">
        <f t="shared" si="8"/>
        <v>1327.23</v>
      </c>
      <c r="E168" s="57">
        <f t="shared" si="8"/>
        <v>1600</v>
      </c>
      <c r="F168" s="24">
        <v>1600</v>
      </c>
      <c r="G168" s="24">
        <v>1600</v>
      </c>
      <c r="H168" s="26"/>
    </row>
    <row r="169" spans="1:8" x14ac:dyDescent="0.25">
      <c r="A169" s="23">
        <v>3</v>
      </c>
      <c r="B169" s="36" t="s">
        <v>19</v>
      </c>
      <c r="C169" s="81">
        <f>SUM(C170)</f>
        <v>1532.79</v>
      </c>
      <c r="D169" s="81">
        <f t="shared" si="8"/>
        <v>1327.23</v>
      </c>
      <c r="E169" s="57">
        <f t="shared" si="8"/>
        <v>1600</v>
      </c>
      <c r="F169" s="24">
        <v>1600</v>
      </c>
      <c r="G169" s="24">
        <v>1600</v>
      </c>
      <c r="H169" s="26"/>
    </row>
    <row r="170" spans="1:8" x14ac:dyDescent="0.25">
      <c r="A170" s="23">
        <v>32</v>
      </c>
      <c r="B170" s="36" t="s">
        <v>30</v>
      </c>
      <c r="C170" s="81">
        <f>SUM(C171:C174)</f>
        <v>1532.79</v>
      </c>
      <c r="D170" s="81">
        <f>SUM(D171:D174)</f>
        <v>1327.23</v>
      </c>
      <c r="E170" s="57">
        <f>SUM(E171:E174)</f>
        <v>1600</v>
      </c>
      <c r="F170" s="24">
        <v>1600</v>
      </c>
      <c r="G170" s="24">
        <v>1600</v>
      </c>
      <c r="H170" s="26"/>
    </row>
    <row r="171" spans="1:8" x14ac:dyDescent="0.25">
      <c r="A171" s="38">
        <v>321</v>
      </c>
      <c r="B171" s="25" t="s">
        <v>96</v>
      </c>
      <c r="C171" s="48">
        <v>26.55</v>
      </c>
      <c r="D171" s="48">
        <v>0</v>
      </c>
      <c r="E171" s="56">
        <v>300</v>
      </c>
      <c r="F171" s="26"/>
      <c r="G171" s="26"/>
      <c r="H171" s="26"/>
    </row>
    <row r="172" spans="1:8" x14ac:dyDescent="0.25">
      <c r="A172" s="38">
        <v>322</v>
      </c>
      <c r="B172" s="25" t="s">
        <v>90</v>
      </c>
      <c r="C172" s="48">
        <v>0</v>
      </c>
      <c r="D172" s="48">
        <v>131.43</v>
      </c>
      <c r="E172" s="56">
        <v>500</v>
      </c>
      <c r="F172" s="26"/>
      <c r="G172" s="26"/>
      <c r="H172" s="26"/>
    </row>
    <row r="173" spans="1:8" x14ac:dyDescent="0.25">
      <c r="A173" s="38">
        <v>323</v>
      </c>
      <c r="B173" s="25" t="s">
        <v>100</v>
      </c>
      <c r="C173" s="48">
        <v>1385.29</v>
      </c>
      <c r="D173" s="48">
        <v>1169.3</v>
      </c>
      <c r="E173" s="56">
        <v>500</v>
      </c>
      <c r="F173" s="26"/>
      <c r="G173" s="26"/>
      <c r="H173" s="26"/>
    </row>
    <row r="174" spans="1:8" x14ac:dyDescent="0.25">
      <c r="A174" s="38">
        <v>329</v>
      </c>
      <c r="B174" s="25" t="s">
        <v>147</v>
      </c>
      <c r="C174" s="48">
        <v>120.95</v>
      </c>
      <c r="D174" s="48">
        <v>26.5</v>
      </c>
      <c r="E174" s="56">
        <v>300</v>
      </c>
      <c r="F174" s="26"/>
      <c r="G174" s="26"/>
      <c r="H174" s="26"/>
    </row>
    <row r="175" spans="1:8" x14ac:dyDescent="0.25">
      <c r="A175" s="38"/>
      <c r="B175" s="25"/>
      <c r="C175" s="48"/>
      <c r="D175" s="48"/>
      <c r="E175" s="56"/>
      <c r="F175" s="26"/>
      <c r="G175" s="26"/>
      <c r="H175" s="26"/>
    </row>
    <row r="176" spans="1:8" x14ac:dyDescent="0.25">
      <c r="A176" s="23"/>
      <c r="B176" s="36"/>
      <c r="C176" s="81"/>
      <c r="D176" s="81"/>
      <c r="E176" s="57"/>
      <c r="F176" s="26"/>
      <c r="G176" s="26"/>
      <c r="H176" s="26"/>
    </row>
    <row r="177" spans="1:8" ht="26.25" x14ac:dyDescent="0.25">
      <c r="A177" s="61">
        <v>2302</v>
      </c>
      <c r="B177" s="62" t="s">
        <v>127</v>
      </c>
      <c r="C177" s="212">
        <v>0</v>
      </c>
      <c r="D177" s="212">
        <f>SUM(D178+D185)</f>
        <v>518.54</v>
      </c>
      <c r="E177" s="70">
        <f>SUM(E178+E185)</f>
        <v>600</v>
      </c>
      <c r="F177" s="110">
        <v>600</v>
      </c>
      <c r="G177" s="110">
        <v>600</v>
      </c>
      <c r="H177" s="26"/>
    </row>
    <row r="178" spans="1:8" x14ac:dyDescent="0.25">
      <c r="A178" s="29" t="s">
        <v>164</v>
      </c>
      <c r="B178" s="28" t="s">
        <v>165</v>
      </c>
      <c r="C178" s="81">
        <v>0</v>
      </c>
      <c r="D178" s="81">
        <f t="shared" ref="D178:E181" si="9">SUM(D179)</f>
        <v>300</v>
      </c>
      <c r="E178" s="57">
        <f t="shared" si="9"/>
        <v>300</v>
      </c>
      <c r="F178" s="24">
        <v>300</v>
      </c>
      <c r="G178" s="24">
        <v>300</v>
      </c>
      <c r="H178" s="26"/>
    </row>
    <row r="179" spans="1:8" ht="26.25" x14ac:dyDescent="0.25">
      <c r="A179" s="44" t="s">
        <v>79</v>
      </c>
      <c r="B179" s="36" t="s">
        <v>168</v>
      </c>
      <c r="C179" s="81">
        <v>0</v>
      </c>
      <c r="D179" s="81">
        <f t="shared" si="9"/>
        <v>300</v>
      </c>
      <c r="E179" s="57">
        <f t="shared" si="9"/>
        <v>300</v>
      </c>
      <c r="F179" s="24">
        <v>300</v>
      </c>
      <c r="G179" s="24">
        <v>300</v>
      </c>
      <c r="H179" s="26"/>
    </row>
    <row r="180" spans="1:8" x14ac:dyDescent="0.25">
      <c r="A180" s="23">
        <v>4</v>
      </c>
      <c r="B180" s="69" t="s">
        <v>117</v>
      </c>
      <c r="C180" s="81">
        <v>0</v>
      </c>
      <c r="D180" s="81">
        <f t="shared" si="9"/>
        <v>300</v>
      </c>
      <c r="E180" s="57">
        <f t="shared" si="9"/>
        <v>300</v>
      </c>
      <c r="F180" s="24">
        <v>300</v>
      </c>
      <c r="G180" s="24">
        <v>300</v>
      </c>
      <c r="H180" s="26"/>
    </row>
    <row r="181" spans="1:8" x14ac:dyDescent="0.25">
      <c r="A181" s="23">
        <v>42</v>
      </c>
      <c r="B181" s="69" t="s">
        <v>158</v>
      </c>
      <c r="C181" s="81">
        <v>0</v>
      </c>
      <c r="D181" s="81">
        <f t="shared" si="9"/>
        <v>300</v>
      </c>
      <c r="E181" s="57">
        <f t="shared" si="9"/>
        <v>300</v>
      </c>
      <c r="F181" s="24">
        <v>300</v>
      </c>
      <c r="G181" s="24">
        <v>300</v>
      </c>
      <c r="H181" s="26"/>
    </row>
    <row r="182" spans="1:8" x14ac:dyDescent="0.25">
      <c r="A182" s="38">
        <v>424</v>
      </c>
      <c r="B182" s="25" t="s">
        <v>119</v>
      </c>
      <c r="C182" s="48">
        <v>0</v>
      </c>
      <c r="D182" s="48">
        <v>300</v>
      </c>
      <c r="E182" s="56">
        <v>300</v>
      </c>
      <c r="F182" s="26"/>
      <c r="G182" s="26"/>
      <c r="H182" s="26"/>
    </row>
    <row r="183" spans="1:8" x14ac:dyDescent="0.25">
      <c r="A183" s="38"/>
      <c r="B183" s="25"/>
      <c r="C183" s="48"/>
      <c r="D183" s="48"/>
      <c r="E183" s="56"/>
      <c r="F183" s="26"/>
      <c r="G183" s="26"/>
      <c r="H183" s="26"/>
    </row>
    <row r="184" spans="1:8" x14ac:dyDescent="0.25">
      <c r="A184" s="38"/>
      <c r="B184" s="25"/>
      <c r="C184" s="48"/>
      <c r="D184" s="48"/>
      <c r="E184" s="56"/>
      <c r="F184" s="26"/>
      <c r="G184" s="26"/>
      <c r="H184" s="26"/>
    </row>
    <row r="185" spans="1:8" x14ac:dyDescent="0.25">
      <c r="A185" s="44" t="s">
        <v>166</v>
      </c>
      <c r="B185" s="36" t="s">
        <v>167</v>
      </c>
      <c r="C185" s="81">
        <v>0</v>
      </c>
      <c r="D185" s="81">
        <v>218.54</v>
      </c>
      <c r="E185" s="57">
        <f>SUM(E186)</f>
        <v>300</v>
      </c>
      <c r="F185" s="24">
        <v>300</v>
      </c>
      <c r="G185" s="24">
        <v>300</v>
      </c>
      <c r="H185" s="24"/>
    </row>
    <row r="186" spans="1:8" ht="26.25" x14ac:dyDescent="0.25">
      <c r="A186" s="44" t="s">
        <v>79</v>
      </c>
      <c r="B186" s="36" t="s">
        <v>169</v>
      </c>
      <c r="C186" s="81">
        <v>0</v>
      </c>
      <c r="D186" s="81">
        <v>218.54</v>
      </c>
      <c r="E186" s="57">
        <f>SUM(E187)</f>
        <v>300</v>
      </c>
      <c r="F186" s="24">
        <v>300</v>
      </c>
      <c r="G186" s="24">
        <v>300</v>
      </c>
      <c r="H186" s="24"/>
    </row>
    <row r="187" spans="1:8" x14ac:dyDescent="0.25">
      <c r="A187" s="23">
        <v>3</v>
      </c>
      <c r="B187" s="69" t="s">
        <v>19</v>
      </c>
      <c r="C187" s="81">
        <v>0</v>
      </c>
      <c r="D187" s="81">
        <v>218.54</v>
      </c>
      <c r="E187" s="57">
        <v>300</v>
      </c>
      <c r="F187" s="24">
        <v>300</v>
      </c>
      <c r="G187" s="24">
        <v>300</v>
      </c>
      <c r="H187" s="24"/>
    </row>
    <row r="188" spans="1:8" x14ac:dyDescent="0.25">
      <c r="A188" s="23">
        <v>38</v>
      </c>
      <c r="B188" s="36" t="s">
        <v>170</v>
      </c>
      <c r="C188" s="81">
        <v>0</v>
      </c>
      <c r="D188" s="81">
        <v>218.54</v>
      </c>
      <c r="E188" s="57">
        <v>300</v>
      </c>
      <c r="F188" s="24">
        <v>300</v>
      </c>
      <c r="G188" s="24">
        <v>300</v>
      </c>
      <c r="H188" s="24"/>
    </row>
    <row r="189" spans="1:8" x14ac:dyDescent="0.25">
      <c r="A189" s="38">
        <v>381</v>
      </c>
      <c r="B189" s="25" t="s">
        <v>170</v>
      </c>
      <c r="C189" s="48">
        <v>0</v>
      </c>
      <c r="D189" s="48">
        <v>218.54</v>
      </c>
      <c r="E189" s="56">
        <v>300</v>
      </c>
      <c r="F189" s="24"/>
      <c r="G189" s="24"/>
      <c r="H189" s="24"/>
    </row>
    <row r="190" spans="1:8" x14ac:dyDescent="0.25">
      <c r="A190" s="38"/>
      <c r="B190" s="25"/>
      <c r="C190" s="48"/>
      <c r="D190" s="48"/>
      <c r="E190" s="56"/>
      <c r="F190" s="26"/>
      <c r="G190" s="26"/>
      <c r="H190" s="26"/>
    </row>
    <row r="191" spans="1:8" x14ac:dyDescent="0.25">
      <c r="A191" s="38"/>
      <c r="B191" s="25"/>
      <c r="C191" s="48"/>
      <c r="D191" s="48"/>
      <c r="E191" s="56"/>
      <c r="F191" s="24"/>
      <c r="G191" s="24"/>
      <c r="H191" s="26"/>
    </row>
    <row r="192" spans="1:8" ht="21.75" customHeight="1" x14ac:dyDescent="0.25">
      <c r="A192" s="68">
        <v>2402</v>
      </c>
      <c r="B192" s="62" t="s">
        <v>101</v>
      </c>
      <c r="C192" s="212">
        <f>SUM(C200)</f>
        <v>3359.55</v>
      </c>
      <c r="D192" s="212">
        <f>SUM(D193)</f>
        <v>5000</v>
      </c>
      <c r="E192" s="70">
        <f>SUM(E193+E200)</f>
        <v>0</v>
      </c>
      <c r="F192" s="24">
        <v>0</v>
      </c>
      <c r="G192" s="24">
        <v>0</v>
      </c>
      <c r="H192" s="24"/>
    </row>
    <row r="193" spans="1:8" x14ac:dyDescent="0.25">
      <c r="A193" s="44" t="s">
        <v>171</v>
      </c>
      <c r="B193" s="36" t="s">
        <v>172</v>
      </c>
      <c r="C193" s="81">
        <v>0</v>
      </c>
      <c r="D193" s="81">
        <f>SUM(D194)</f>
        <v>5000</v>
      </c>
      <c r="E193" s="57">
        <f>SUM(E194)</f>
        <v>0</v>
      </c>
      <c r="F193" s="24">
        <v>0</v>
      </c>
      <c r="G193" s="24">
        <v>0</v>
      </c>
      <c r="H193" s="24"/>
    </row>
    <row r="194" spans="1:8" ht="26.25" x14ac:dyDescent="0.25">
      <c r="A194" s="44" t="s">
        <v>79</v>
      </c>
      <c r="B194" s="36" t="s">
        <v>173</v>
      </c>
      <c r="C194" s="81">
        <v>0</v>
      </c>
      <c r="D194" s="81">
        <f>SUM(D195)</f>
        <v>5000</v>
      </c>
      <c r="E194" s="57">
        <f>SUM(E195)</f>
        <v>0</v>
      </c>
      <c r="F194" s="24">
        <v>0</v>
      </c>
      <c r="G194" s="24">
        <v>0</v>
      </c>
      <c r="H194" s="26"/>
    </row>
    <row r="195" spans="1:8" x14ac:dyDescent="0.25">
      <c r="A195" s="23">
        <v>3</v>
      </c>
      <c r="B195" s="69" t="s">
        <v>19</v>
      </c>
      <c r="C195" s="81">
        <v>0</v>
      </c>
      <c r="D195" s="81">
        <f>SUM(D196)</f>
        <v>5000</v>
      </c>
      <c r="E195" s="57">
        <f>SUM(E196)</f>
        <v>0</v>
      </c>
      <c r="F195" s="24">
        <v>0</v>
      </c>
      <c r="G195" s="24">
        <v>0</v>
      </c>
      <c r="H195" s="26"/>
    </row>
    <row r="196" spans="1:8" x14ac:dyDescent="0.25">
      <c r="A196" s="23">
        <v>32</v>
      </c>
      <c r="B196" s="69" t="s">
        <v>30</v>
      </c>
      <c r="C196" s="81">
        <v>0</v>
      </c>
      <c r="D196" s="81">
        <f>SUM(D197)</f>
        <v>5000</v>
      </c>
      <c r="E196" s="57">
        <f>SUM(E197)</f>
        <v>0</v>
      </c>
      <c r="F196" s="24">
        <v>0</v>
      </c>
      <c r="G196" s="24">
        <v>0</v>
      </c>
      <c r="H196" s="26"/>
    </row>
    <row r="197" spans="1:8" x14ac:dyDescent="0.25">
      <c r="A197" s="38">
        <v>323</v>
      </c>
      <c r="B197" s="25" t="s">
        <v>68</v>
      </c>
      <c r="C197" s="48">
        <v>0</v>
      </c>
      <c r="D197" s="48">
        <v>5000</v>
      </c>
      <c r="E197" s="56">
        <v>0</v>
      </c>
      <c r="F197" s="26"/>
      <c r="G197" s="26"/>
      <c r="H197" s="26"/>
    </row>
    <row r="198" spans="1:8" ht="21.75" customHeight="1" x14ac:dyDescent="0.25">
      <c r="A198" s="68"/>
      <c r="B198" s="62"/>
      <c r="C198" s="81"/>
      <c r="D198" s="81"/>
      <c r="E198" s="56"/>
      <c r="F198" s="26"/>
      <c r="G198" s="26"/>
      <c r="H198" s="24"/>
    </row>
    <row r="199" spans="1:8" ht="21.75" customHeight="1" x14ac:dyDescent="0.25">
      <c r="A199" s="68"/>
      <c r="B199" s="62"/>
      <c r="C199" s="81"/>
      <c r="D199" s="81"/>
      <c r="E199" s="56"/>
      <c r="F199" s="26"/>
      <c r="G199" s="26"/>
      <c r="H199" s="24"/>
    </row>
    <row r="200" spans="1:8" ht="26.25" x14ac:dyDescent="0.25">
      <c r="A200" s="44" t="s">
        <v>148</v>
      </c>
      <c r="B200" s="36" t="s">
        <v>102</v>
      </c>
      <c r="C200" s="81">
        <f>SUM(C201)</f>
        <v>3359.55</v>
      </c>
      <c r="D200" s="81">
        <v>0</v>
      </c>
      <c r="E200" s="57">
        <v>0</v>
      </c>
      <c r="F200" s="24">
        <v>0</v>
      </c>
      <c r="G200" s="24">
        <v>0</v>
      </c>
      <c r="H200" s="24"/>
    </row>
    <row r="201" spans="1:8" x14ac:dyDescent="0.25">
      <c r="A201" s="44" t="s">
        <v>79</v>
      </c>
      <c r="B201" s="36" t="s">
        <v>149</v>
      </c>
      <c r="C201" s="81">
        <f>SUM(C202)</f>
        <v>3359.55</v>
      </c>
      <c r="D201" s="81">
        <v>0</v>
      </c>
      <c r="E201" s="57">
        <v>0</v>
      </c>
      <c r="F201" s="24">
        <v>0</v>
      </c>
      <c r="G201" s="24">
        <v>0</v>
      </c>
      <c r="H201" s="26"/>
    </row>
    <row r="202" spans="1:8" x14ac:dyDescent="0.25">
      <c r="A202" s="23">
        <v>3</v>
      </c>
      <c r="B202" s="69" t="s">
        <v>19</v>
      </c>
      <c r="C202" s="81">
        <f>SUM(C203)</f>
        <v>3359.55</v>
      </c>
      <c r="D202" s="81">
        <v>0</v>
      </c>
      <c r="E202" s="57">
        <v>0</v>
      </c>
      <c r="F202" s="24">
        <v>0</v>
      </c>
      <c r="G202" s="24">
        <v>0</v>
      </c>
      <c r="H202" s="26"/>
    </row>
    <row r="203" spans="1:8" x14ac:dyDescent="0.25">
      <c r="A203" s="23">
        <v>32</v>
      </c>
      <c r="B203" s="69" t="s">
        <v>30</v>
      </c>
      <c r="C203" s="81">
        <f>SUM(C204)</f>
        <v>3359.55</v>
      </c>
      <c r="D203" s="81">
        <v>0</v>
      </c>
      <c r="E203" s="57">
        <v>0</v>
      </c>
      <c r="F203" s="24">
        <v>0</v>
      </c>
      <c r="G203" s="24">
        <v>0</v>
      </c>
      <c r="H203" s="26"/>
    </row>
    <row r="204" spans="1:8" x14ac:dyDescent="0.25">
      <c r="A204" s="38">
        <v>323</v>
      </c>
      <c r="B204" s="25" t="s">
        <v>68</v>
      </c>
      <c r="C204" s="48">
        <v>3359.55</v>
      </c>
      <c r="D204" s="81">
        <v>0</v>
      </c>
      <c r="E204" s="56">
        <v>0</v>
      </c>
      <c r="F204" s="26"/>
      <c r="G204" s="26"/>
      <c r="H204" s="26"/>
    </row>
    <row r="205" spans="1:8" x14ac:dyDescent="0.25">
      <c r="A205" s="38"/>
      <c r="B205" s="25"/>
      <c r="C205" s="48"/>
      <c r="D205" s="48"/>
      <c r="E205" s="56"/>
      <c r="F205" s="26"/>
      <c r="G205" s="26"/>
      <c r="H205" s="26"/>
    </row>
    <row r="206" spans="1:8" x14ac:dyDescent="0.25">
      <c r="A206" s="27"/>
      <c r="B206" s="28"/>
      <c r="C206" s="81"/>
      <c r="D206" s="81"/>
      <c r="E206" s="56"/>
      <c r="F206" s="24"/>
      <c r="G206" s="24"/>
      <c r="H206" s="26"/>
    </row>
    <row r="207" spans="1:8" x14ac:dyDescent="0.25">
      <c r="A207" s="68">
        <v>2404</v>
      </c>
      <c r="B207" s="62" t="s">
        <v>150</v>
      </c>
      <c r="C207" s="212">
        <f>SUM(C208)</f>
        <v>246277.43000000002</v>
      </c>
      <c r="D207" s="212">
        <f>SUM(D208)</f>
        <v>1481.65</v>
      </c>
      <c r="E207" s="70">
        <f>SUM(E208+E214+E220)</f>
        <v>0</v>
      </c>
      <c r="F207" s="24">
        <v>0</v>
      </c>
      <c r="G207" s="24">
        <v>0</v>
      </c>
      <c r="H207" s="26"/>
    </row>
    <row r="208" spans="1:8" x14ac:dyDescent="0.25">
      <c r="A208" s="44" t="s">
        <v>151</v>
      </c>
      <c r="B208" s="36" t="s">
        <v>152</v>
      </c>
      <c r="C208" s="81">
        <f>SUM(C214+C220)</f>
        <v>246277.43000000002</v>
      </c>
      <c r="D208" s="81">
        <f t="shared" ref="D208:E211" si="10">SUM(D209)</f>
        <v>1481.65</v>
      </c>
      <c r="E208" s="57">
        <f t="shared" si="10"/>
        <v>0</v>
      </c>
      <c r="F208" s="24">
        <v>0</v>
      </c>
      <c r="G208" s="24">
        <v>0</v>
      </c>
      <c r="H208" s="26"/>
    </row>
    <row r="209" spans="1:8" x14ac:dyDescent="0.25">
      <c r="A209" s="44" t="s">
        <v>79</v>
      </c>
      <c r="B209" s="36" t="s">
        <v>121</v>
      </c>
      <c r="C209" s="81">
        <v>0</v>
      </c>
      <c r="D209" s="81">
        <f t="shared" si="10"/>
        <v>1481.65</v>
      </c>
      <c r="E209" s="57">
        <f t="shared" si="10"/>
        <v>0</v>
      </c>
      <c r="F209" s="24">
        <v>0</v>
      </c>
      <c r="G209" s="24">
        <v>0</v>
      </c>
      <c r="H209" s="26"/>
    </row>
    <row r="210" spans="1:8" x14ac:dyDescent="0.25">
      <c r="A210" s="23">
        <v>4</v>
      </c>
      <c r="B210" s="69" t="s">
        <v>117</v>
      </c>
      <c r="C210" s="81">
        <v>0</v>
      </c>
      <c r="D210" s="81">
        <f t="shared" si="10"/>
        <v>1481.65</v>
      </c>
      <c r="E210" s="57">
        <f t="shared" si="10"/>
        <v>0</v>
      </c>
      <c r="F210" s="24">
        <v>0</v>
      </c>
      <c r="G210" s="24">
        <v>0</v>
      </c>
      <c r="H210" s="26"/>
    </row>
    <row r="211" spans="1:8" x14ac:dyDescent="0.25">
      <c r="A211" s="23">
        <v>45</v>
      </c>
      <c r="B211" s="69" t="s">
        <v>153</v>
      </c>
      <c r="C211" s="81">
        <v>0</v>
      </c>
      <c r="D211" s="81">
        <f t="shared" si="10"/>
        <v>1481.65</v>
      </c>
      <c r="E211" s="57">
        <f t="shared" si="10"/>
        <v>0</v>
      </c>
      <c r="F211" s="24">
        <v>0</v>
      </c>
      <c r="G211" s="24">
        <v>0</v>
      </c>
      <c r="H211" s="26"/>
    </row>
    <row r="212" spans="1:8" x14ac:dyDescent="0.25">
      <c r="A212" s="38">
        <v>451</v>
      </c>
      <c r="B212" s="25" t="s">
        <v>153</v>
      </c>
      <c r="C212" s="48">
        <v>0</v>
      </c>
      <c r="D212" s="48">
        <v>1481.65</v>
      </c>
      <c r="E212" s="56">
        <v>0</v>
      </c>
      <c r="F212" s="26"/>
      <c r="G212" s="26"/>
      <c r="H212" s="26"/>
    </row>
    <row r="213" spans="1:8" x14ac:dyDescent="0.25">
      <c r="A213" s="44"/>
      <c r="B213" s="36"/>
      <c r="C213" s="81"/>
      <c r="D213" s="81"/>
      <c r="E213" s="56"/>
      <c r="F213" s="26"/>
      <c r="G213" s="26"/>
      <c r="H213" s="26"/>
    </row>
    <row r="214" spans="1:8" x14ac:dyDescent="0.25">
      <c r="A214" s="44" t="s">
        <v>79</v>
      </c>
      <c r="B214" s="36" t="s">
        <v>93</v>
      </c>
      <c r="C214" s="81">
        <f>SUM(C215)</f>
        <v>229449.45</v>
      </c>
      <c r="D214" s="81">
        <v>0</v>
      </c>
      <c r="E214" s="57">
        <f>SUM(E215)</f>
        <v>0</v>
      </c>
      <c r="F214" s="24">
        <v>0</v>
      </c>
      <c r="G214" s="24">
        <v>0</v>
      </c>
      <c r="H214" s="26"/>
    </row>
    <row r="215" spans="1:8" x14ac:dyDescent="0.25">
      <c r="A215" s="23">
        <v>4</v>
      </c>
      <c r="B215" s="69" t="s">
        <v>117</v>
      </c>
      <c r="C215" s="81">
        <f>SUM(C216)</f>
        <v>229449.45</v>
      </c>
      <c r="D215" s="81">
        <v>0</v>
      </c>
      <c r="E215" s="57">
        <f>SUM(E216)</f>
        <v>0</v>
      </c>
      <c r="F215" s="24">
        <v>0</v>
      </c>
      <c r="G215" s="24">
        <v>0</v>
      </c>
      <c r="H215" s="26"/>
    </row>
    <row r="216" spans="1:8" x14ac:dyDescent="0.25">
      <c r="A216" s="23">
        <v>45</v>
      </c>
      <c r="B216" s="69" t="s">
        <v>153</v>
      </c>
      <c r="C216" s="81">
        <f>SUM(C217)</f>
        <v>229449.45</v>
      </c>
      <c r="D216" s="81">
        <v>0</v>
      </c>
      <c r="E216" s="57">
        <f>SUM(E217)</f>
        <v>0</v>
      </c>
      <c r="F216" s="24">
        <v>0</v>
      </c>
      <c r="G216" s="24">
        <v>0</v>
      </c>
      <c r="H216" s="26"/>
    </row>
    <row r="217" spans="1:8" x14ac:dyDescent="0.25">
      <c r="A217" s="38">
        <v>451</v>
      </c>
      <c r="B217" s="25" t="s">
        <v>153</v>
      </c>
      <c r="C217" s="48">
        <v>229449.45</v>
      </c>
      <c r="D217" s="81">
        <v>0</v>
      </c>
      <c r="E217" s="56">
        <v>0</v>
      </c>
      <c r="F217" s="24"/>
      <c r="G217" s="24"/>
      <c r="H217" s="26"/>
    </row>
    <row r="218" spans="1:8" x14ac:dyDescent="0.25">
      <c r="A218" s="27"/>
      <c r="B218" s="28"/>
      <c r="C218" s="81"/>
      <c r="D218" s="81"/>
      <c r="E218" s="56"/>
      <c r="F218" s="24"/>
      <c r="G218" s="24"/>
      <c r="H218" s="26"/>
    </row>
    <row r="219" spans="1:8" x14ac:dyDescent="0.25">
      <c r="A219" s="27"/>
      <c r="B219" s="28"/>
      <c r="C219" s="81"/>
      <c r="D219" s="81"/>
      <c r="E219" s="56"/>
      <c r="F219" s="24"/>
      <c r="G219" s="24"/>
      <c r="H219" s="26"/>
    </row>
    <row r="220" spans="1:8" ht="26.25" x14ac:dyDescent="0.25">
      <c r="A220" s="29" t="s">
        <v>79</v>
      </c>
      <c r="B220" s="43" t="s">
        <v>154</v>
      </c>
      <c r="C220" s="81">
        <f>SUM(C221)</f>
        <v>16827.98</v>
      </c>
      <c r="D220" s="81">
        <v>0</v>
      </c>
      <c r="E220" s="57">
        <f>SUM(E221)</f>
        <v>0</v>
      </c>
      <c r="F220" s="24">
        <v>0</v>
      </c>
      <c r="G220" s="24">
        <v>0</v>
      </c>
      <c r="H220" s="24"/>
    </row>
    <row r="221" spans="1:8" x14ac:dyDescent="0.25">
      <c r="A221" s="23">
        <v>4</v>
      </c>
      <c r="B221" s="69" t="s">
        <v>117</v>
      </c>
      <c r="C221" s="91">
        <f>SUM(C222+C224)</f>
        <v>16827.98</v>
      </c>
      <c r="D221" s="91">
        <v>0</v>
      </c>
      <c r="E221" s="57">
        <f>SUM(E222+E224)</f>
        <v>0</v>
      </c>
      <c r="F221" s="24">
        <v>0</v>
      </c>
      <c r="G221" s="24">
        <v>0</v>
      </c>
      <c r="H221" s="26"/>
    </row>
    <row r="222" spans="1:8" x14ac:dyDescent="0.25">
      <c r="A222" s="23">
        <v>41</v>
      </c>
      <c r="B222" s="28" t="s">
        <v>117</v>
      </c>
      <c r="C222" s="91">
        <f>SUM(C223)</f>
        <v>11915.88</v>
      </c>
      <c r="D222" s="91">
        <v>0</v>
      </c>
      <c r="E222" s="57">
        <f>SUM(E223)</f>
        <v>0</v>
      </c>
      <c r="F222" s="24">
        <v>0</v>
      </c>
      <c r="G222" s="24">
        <v>0</v>
      </c>
      <c r="H222" s="26"/>
    </row>
    <row r="223" spans="1:8" x14ac:dyDescent="0.25">
      <c r="A223" s="38">
        <v>412</v>
      </c>
      <c r="B223" s="34" t="s">
        <v>155</v>
      </c>
      <c r="C223" s="90">
        <v>11915.88</v>
      </c>
      <c r="D223" s="90">
        <v>0</v>
      </c>
      <c r="E223" s="56">
        <v>0</v>
      </c>
      <c r="F223" s="24"/>
      <c r="G223" s="24"/>
      <c r="H223" s="26"/>
    </row>
    <row r="224" spans="1:8" x14ac:dyDescent="0.25">
      <c r="A224" s="23">
        <v>42</v>
      </c>
      <c r="B224" s="69" t="s">
        <v>158</v>
      </c>
      <c r="C224" s="91">
        <v>4912.1000000000004</v>
      </c>
      <c r="D224" s="91">
        <v>0</v>
      </c>
      <c r="E224" s="57">
        <f>SUM(E225)</f>
        <v>0</v>
      </c>
      <c r="F224" s="24">
        <v>0</v>
      </c>
      <c r="G224" s="24">
        <v>0</v>
      </c>
      <c r="H224" s="26"/>
    </row>
    <row r="225" spans="1:8" x14ac:dyDescent="0.25">
      <c r="A225" s="38">
        <v>422</v>
      </c>
      <c r="B225" s="34" t="s">
        <v>118</v>
      </c>
      <c r="C225" s="90">
        <v>4912.1000000000004</v>
      </c>
      <c r="D225" s="90">
        <v>0</v>
      </c>
      <c r="E225" s="56">
        <v>0</v>
      </c>
      <c r="F225" s="24"/>
      <c r="G225" s="24"/>
      <c r="H225" s="26"/>
    </row>
    <row r="226" spans="1:8" x14ac:dyDescent="0.25">
      <c r="A226" s="23"/>
      <c r="B226" s="28"/>
      <c r="C226" s="91"/>
      <c r="D226" s="91"/>
      <c r="E226" s="56"/>
      <c r="F226" s="26"/>
      <c r="G226" s="26"/>
      <c r="H226" s="26"/>
    </row>
    <row r="227" spans="1:8" x14ac:dyDescent="0.25">
      <c r="A227" s="23"/>
      <c r="B227" s="28"/>
      <c r="C227" s="91"/>
      <c r="D227" s="91"/>
      <c r="E227" s="56"/>
      <c r="F227" s="24"/>
      <c r="G227" s="24"/>
      <c r="H227" s="26"/>
    </row>
    <row r="228" spans="1:8" x14ac:dyDescent="0.25">
      <c r="A228" s="68">
        <v>2406</v>
      </c>
      <c r="B228" s="62" t="s">
        <v>156</v>
      </c>
      <c r="C228" s="212">
        <v>11937.36</v>
      </c>
      <c r="D228" s="212">
        <f>SUM(D229+D242+D256)</f>
        <v>4792.1000000000004</v>
      </c>
      <c r="E228" s="70">
        <f>SUM(E229+E242+E256)</f>
        <v>4287.1000000000004</v>
      </c>
      <c r="F228" s="24">
        <v>4287.1000000000004</v>
      </c>
      <c r="G228" s="24">
        <v>4287.1000000000004</v>
      </c>
      <c r="H228" s="26"/>
    </row>
    <row r="229" spans="1:8" x14ac:dyDescent="0.25">
      <c r="A229" s="44" t="s">
        <v>103</v>
      </c>
      <c r="B229" s="36" t="s">
        <v>157</v>
      </c>
      <c r="C229" s="81">
        <f>SUM(C230+C236)</f>
        <v>11937.36</v>
      </c>
      <c r="D229" s="81">
        <f>SUM(D230)</f>
        <v>4047.1</v>
      </c>
      <c r="E229" s="57">
        <f>SUM(E230+E236)</f>
        <v>4047.1</v>
      </c>
      <c r="F229" s="24">
        <v>4047.1</v>
      </c>
      <c r="G229" s="24">
        <v>4047.1</v>
      </c>
      <c r="H229" s="26"/>
    </row>
    <row r="230" spans="1:8" x14ac:dyDescent="0.25">
      <c r="A230" s="44" t="s">
        <v>79</v>
      </c>
      <c r="B230" s="36" t="s">
        <v>93</v>
      </c>
      <c r="C230" s="81">
        <f>SUM(C231)</f>
        <v>10527.18</v>
      </c>
      <c r="D230" s="81">
        <f>SUM(D231)</f>
        <v>4047.1</v>
      </c>
      <c r="E230" s="57">
        <f>SUM(E231)</f>
        <v>4047.1</v>
      </c>
      <c r="F230" s="24">
        <v>4047.1</v>
      </c>
      <c r="G230" s="24">
        <v>4047.1</v>
      </c>
      <c r="H230" s="26"/>
    </row>
    <row r="231" spans="1:8" x14ac:dyDescent="0.25">
      <c r="A231" s="23">
        <v>4</v>
      </c>
      <c r="B231" s="69" t="s">
        <v>117</v>
      </c>
      <c r="C231" s="81">
        <f>SUM(C232)</f>
        <v>10527.18</v>
      </c>
      <c r="D231" s="81">
        <f>SUM(D232)</f>
        <v>4047.1</v>
      </c>
      <c r="E231" s="57">
        <f>SUM(E232)</f>
        <v>4047.1</v>
      </c>
      <c r="F231" s="24">
        <v>4047.1</v>
      </c>
      <c r="G231" s="24">
        <v>4047.1</v>
      </c>
      <c r="H231" s="26"/>
    </row>
    <row r="232" spans="1:8" x14ac:dyDescent="0.25">
      <c r="A232" s="23">
        <v>42</v>
      </c>
      <c r="B232" s="69" t="s">
        <v>158</v>
      </c>
      <c r="C232" s="81">
        <f>SUM(C233)</f>
        <v>10527.18</v>
      </c>
      <c r="D232" s="81">
        <f>SUM(D233)</f>
        <v>4047.1</v>
      </c>
      <c r="E232" s="57">
        <f>SUM(E233)</f>
        <v>4047.1</v>
      </c>
      <c r="F232" s="24">
        <v>4047.1</v>
      </c>
      <c r="G232" s="24">
        <v>4047.1</v>
      </c>
      <c r="H232" s="26"/>
    </row>
    <row r="233" spans="1:8" x14ac:dyDescent="0.25">
      <c r="A233" s="38">
        <v>422</v>
      </c>
      <c r="B233" s="25" t="s">
        <v>118</v>
      </c>
      <c r="C233" s="48">
        <v>10527.18</v>
      </c>
      <c r="D233" s="48">
        <v>4047.1</v>
      </c>
      <c r="E233" s="56">
        <v>4047.1</v>
      </c>
      <c r="F233" s="26"/>
      <c r="G233" s="26"/>
      <c r="H233" s="26"/>
    </row>
    <row r="234" spans="1:8" x14ac:dyDescent="0.25">
      <c r="A234" s="27"/>
      <c r="B234" s="28"/>
      <c r="C234" s="81"/>
      <c r="D234" s="81"/>
      <c r="E234" s="56"/>
      <c r="F234" s="26"/>
      <c r="G234" s="26"/>
      <c r="H234" s="26"/>
    </row>
    <row r="235" spans="1:8" x14ac:dyDescent="0.25">
      <c r="A235" s="29"/>
      <c r="B235" s="28"/>
      <c r="C235" s="81"/>
      <c r="D235" s="81"/>
      <c r="E235" s="56"/>
      <c r="F235" s="26"/>
      <c r="G235" s="26"/>
      <c r="H235" s="26"/>
    </row>
    <row r="236" spans="1:8" x14ac:dyDescent="0.25">
      <c r="A236" s="29" t="s">
        <v>79</v>
      </c>
      <c r="B236" s="28" t="s">
        <v>159</v>
      </c>
      <c r="C236" s="81">
        <f>SUM(C237)</f>
        <v>1410.18</v>
      </c>
      <c r="D236" s="81">
        <v>771</v>
      </c>
      <c r="E236" s="57">
        <f>SUM(E237)</f>
        <v>0</v>
      </c>
      <c r="F236" s="24">
        <v>0</v>
      </c>
      <c r="G236" s="24">
        <v>0</v>
      </c>
      <c r="H236" s="24"/>
    </row>
    <row r="237" spans="1:8" x14ac:dyDescent="0.25">
      <c r="A237" s="23">
        <v>4</v>
      </c>
      <c r="B237" s="69" t="s">
        <v>117</v>
      </c>
      <c r="C237" s="91">
        <f>SUM(C238)</f>
        <v>1410.18</v>
      </c>
      <c r="D237" s="91">
        <v>771</v>
      </c>
      <c r="E237" s="57">
        <f>SUM(E238)</f>
        <v>0</v>
      </c>
      <c r="F237" s="24">
        <v>0</v>
      </c>
      <c r="G237" s="24">
        <v>0</v>
      </c>
      <c r="H237" s="26"/>
    </row>
    <row r="238" spans="1:8" x14ac:dyDescent="0.25">
      <c r="A238" s="23">
        <v>42</v>
      </c>
      <c r="B238" s="69" t="s">
        <v>158</v>
      </c>
      <c r="C238" s="91">
        <f>SUM(C239)</f>
        <v>1410.18</v>
      </c>
      <c r="D238" s="91">
        <v>771</v>
      </c>
      <c r="E238" s="57">
        <f>SUM(E239)</f>
        <v>0</v>
      </c>
      <c r="F238" s="24">
        <v>0</v>
      </c>
      <c r="G238" s="24">
        <v>0</v>
      </c>
      <c r="H238" s="26"/>
    </row>
    <row r="239" spans="1:8" x14ac:dyDescent="0.25">
      <c r="A239" s="33">
        <v>422</v>
      </c>
      <c r="B239" s="25" t="s">
        <v>118</v>
      </c>
      <c r="C239" s="48">
        <v>1410.18</v>
      </c>
      <c r="D239" s="48">
        <v>771</v>
      </c>
      <c r="E239" s="56">
        <v>0</v>
      </c>
      <c r="F239" s="26"/>
      <c r="G239" s="26"/>
      <c r="H239" s="26"/>
    </row>
    <row r="240" spans="1:8" ht="30.6" customHeight="1" x14ac:dyDescent="0.25">
      <c r="A240" s="33"/>
      <c r="B240" s="34"/>
      <c r="C240" s="48"/>
      <c r="D240" s="48"/>
      <c r="E240" s="56"/>
      <c r="F240" s="26"/>
      <c r="G240" s="26"/>
      <c r="H240" s="26"/>
    </row>
    <row r="241" spans="1:8" x14ac:dyDescent="0.25">
      <c r="A241" s="38"/>
      <c r="B241" s="25"/>
      <c r="C241" s="48"/>
      <c r="D241" s="48"/>
      <c r="E241" s="56"/>
      <c r="F241" s="26"/>
      <c r="G241" s="26"/>
      <c r="H241" s="26"/>
    </row>
    <row r="242" spans="1:8" x14ac:dyDescent="0.25">
      <c r="A242" s="44" t="s">
        <v>160</v>
      </c>
      <c r="B242" s="36" t="s">
        <v>161</v>
      </c>
      <c r="C242" s="81">
        <f>SUM(C243+C249)</f>
        <v>1162.47</v>
      </c>
      <c r="D242" s="81">
        <f>SUM(D243+D249)</f>
        <v>500</v>
      </c>
      <c r="E242" s="57">
        <f>SUM(E243+E249)</f>
        <v>0</v>
      </c>
      <c r="F242" s="24">
        <v>0</v>
      </c>
      <c r="G242" s="24">
        <v>0</v>
      </c>
      <c r="H242" s="24"/>
    </row>
    <row r="243" spans="1:8" x14ac:dyDescent="0.25">
      <c r="A243" s="44" t="s">
        <v>79</v>
      </c>
      <c r="B243" s="36" t="s">
        <v>86</v>
      </c>
      <c r="C243" s="81">
        <f>SUM(C244)</f>
        <v>1162.47</v>
      </c>
      <c r="D243" s="81">
        <v>0</v>
      </c>
      <c r="E243" s="57">
        <v>0</v>
      </c>
      <c r="F243" s="24">
        <v>0</v>
      </c>
      <c r="G243" s="24">
        <v>0</v>
      </c>
      <c r="H243" s="24"/>
    </row>
    <row r="244" spans="1:8" x14ac:dyDescent="0.25">
      <c r="A244" s="23">
        <v>4</v>
      </c>
      <c r="B244" s="69" t="s">
        <v>117</v>
      </c>
      <c r="C244" s="81">
        <f>SUM(C245)</f>
        <v>1162.47</v>
      </c>
      <c r="D244" s="81">
        <v>0</v>
      </c>
      <c r="E244" s="57">
        <v>0</v>
      </c>
      <c r="F244" s="24">
        <v>0</v>
      </c>
      <c r="G244" s="24">
        <v>0</v>
      </c>
      <c r="H244" s="24"/>
    </row>
    <row r="245" spans="1:8" x14ac:dyDescent="0.25">
      <c r="A245" s="23">
        <v>42</v>
      </c>
      <c r="B245" s="69" t="s">
        <v>158</v>
      </c>
      <c r="C245" s="81">
        <f>SUM(C246)</f>
        <v>1162.47</v>
      </c>
      <c r="D245" s="81">
        <v>0</v>
      </c>
      <c r="E245" s="57">
        <v>0</v>
      </c>
      <c r="F245" s="24">
        <v>0</v>
      </c>
      <c r="G245" s="24">
        <v>0</v>
      </c>
      <c r="H245" s="24"/>
    </row>
    <row r="246" spans="1:8" x14ac:dyDescent="0.25">
      <c r="A246" s="38">
        <v>424</v>
      </c>
      <c r="B246" s="25" t="s">
        <v>119</v>
      </c>
      <c r="C246" s="48">
        <v>1162.47</v>
      </c>
      <c r="D246" s="81">
        <v>0</v>
      </c>
      <c r="E246" s="57">
        <v>0</v>
      </c>
      <c r="F246" s="24"/>
      <c r="G246" s="24"/>
      <c r="H246" s="24"/>
    </row>
    <row r="247" spans="1:8" x14ac:dyDescent="0.25">
      <c r="A247" s="38"/>
      <c r="B247" s="25"/>
      <c r="C247" s="48"/>
      <c r="D247" s="48"/>
      <c r="E247" s="56"/>
      <c r="F247" s="26"/>
      <c r="G247" s="26"/>
      <c r="H247" s="26"/>
    </row>
    <row r="248" spans="1:8" x14ac:dyDescent="0.25">
      <c r="A248" s="38"/>
      <c r="B248" s="25"/>
      <c r="C248" s="48"/>
      <c r="D248" s="48"/>
      <c r="E248" s="56"/>
      <c r="F248" s="26"/>
      <c r="G248" s="26"/>
      <c r="H248" s="26"/>
    </row>
    <row r="249" spans="1:8" x14ac:dyDescent="0.25">
      <c r="A249" s="44" t="s">
        <v>79</v>
      </c>
      <c r="B249" s="36" t="s">
        <v>93</v>
      </c>
      <c r="C249" s="81">
        <v>0</v>
      </c>
      <c r="D249" s="81">
        <v>500</v>
      </c>
      <c r="E249" s="57">
        <f>SUM(E250)</f>
        <v>0</v>
      </c>
      <c r="F249" s="24">
        <v>0</v>
      </c>
      <c r="G249" s="24">
        <v>0</v>
      </c>
      <c r="H249" s="24"/>
    </row>
    <row r="250" spans="1:8" x14ac:dyDescent="0.25">
      <c r="A250" s="23">
        <v>4</v>
      </c>
      <c r="B250" s="69" t="s">
        <v>117</v>
      </c>
      <c r="C250" s="81">
        <v>0</v>
      </c>
      <c r="D250" s="81">
        <v>500</v>
      </c>
      <c r="E250" s="57">
        <f>SUM(E251)</f>
        <v>0</v>
      </c>
      <c r="F250" s="24">
        <v>0</v>
      </c>
      <c r="G250" s="24">
        <v>0</v>
      </c>
      <c r="H250" s="24"/>
    </row>
    <row r="251" spans="1:8" x14ac:dyDescent="0.25">
      <c r="A251" s="23">
        <v>42</v>
      </c>
      <c r="B251" s="69" t="s">
        <v>158</v>
      </c>
      <c r="C251" s="81">
        <v>0</v>
      </c>
      <c r="D251" s="81">
        <v>500</v>
      </c>
      <c r="E251" s="57">
        <f>SUM(E252)</f>
        <v>0</v>
      </c>
      <c r="F251" s="24">
        <v>0</v>
      </c>
      <c r="G251" s="24">
        <v>0</v>
      </c>
      <c r="H251" s="24"/>
    </row>
    <row r="252" spans="1:8" x14ac:dyDescent="0.25">
      <c r="A252" s="38">
        <v>424</v>
      </c>
      <c r="B252" s="25" t="s">
        <v>119</v>
      </c>
      <c r="C252" s="48">
        <v>0</v>
      </c>
      <c r="D252" s="48">
        <v>500</v>
      </c>
      <c r="E252" s="56">
        <v>0</v>
      </c>
      <c r="F252" s="26"/>
      <c r="G252" s="26"/>
      <c r="H252" s="26"/>
    </row>
    <row r="253" spans="1:8" x14ac:dyDescent="0.25">
      <c r="A253" s="23"/>
      <c r="B253" s="25"/>
      <c r="C253" s="48"/>
      <c r="D253" s="48"/>
      <c r="E253" s="56"/>
      <c r="F253" s="26"/>
      <c r="G253" s="26"/>
      <c r="H253" s="26"/>
    </row>
    <row r="254" spans="1:8" x14ac:dyDescent="0.25">
      <c r="A254" s="73"/>
      <c r="B254" s="74"/>
      <c r="C254" s="104"/>
      <c r="D254" s="104"/>
      <c r="E254" s="75"/>
      <c r="F254" s="76"/>
      <c r="G254" s="76"/>
      <c r="H254" s="76"/>
    </row>
    <row r="255" spans="1:8" x14ac:dyDescent="0.25">
      <c r="A255" s="73"/>
      <c r="B255" s="74"/>
      <c r="C255" s="104"/>
      <c r="D255" s="104"/>
      <c r="E255" s="75"/>
      <c r="F255" s="111"/>
      <c r="G255" s="111"/>
      <c r="H255" s="76"/>
    </row>
    <row r="256" spans="1:8" x14ac:dyDescent="0.25">
      <c r="A256" s="44" t="s">
        <v>174</v>
      </c>
      <c r="B256" s="36" t="s">
        <v>175</v>
      </c>
      <c r="C256" s="81">
        <v>0</v>
      </c>
      <c r="D256" s="81">
        <f>SUM(D257+D263)</f>
        <v>245</v>
      </c>
      <c r="E256" s="57">
        <f>SUM(E257)</f>
        <v>240</v>
      </c>
      <c r="F256" s="24">
        <v>240</v>
      </c>
      <c r="G256" s="24">
        <v>240</v>
      </c>
      <c r="H256" s="26"/>
    </row>
    <row r="257" spans="1:8" x14ac:dyDescent="0.25">
      <c r="A257" s="44" t="s">
        <v>79</v>
      </c>
      <c r="B257" s="36" t="s">
        <v>86</v>
      </c>
      <c r="C257" s="81">
        <v>0</v>
      </c>
      <c r="D257" s="81">
        <f>SUM(D258)</f>
        <v>245</v>
      </c>
      <c r="E257" s="57">
        <f>SUM(E258)</f>
        <v>240</v>
      </c>
      <c r="F257" s="24">
        <v>240</v>
      </c>
      <c r="G257" s="24">
        <v>240</v>
      </c>
      <c r="H257" s="26"/>
    </row>
    <row r="258" spans="1:8" x14ac:dyDescent="0.25">
      <c r="A258" s="23">
        <v>4</v>
      </c>
      <c r="B258" s="69" t="s">
        <v>117</v>
      </c>
      <c r="C258" s="81">
        <v>0</v>
      </c>
      <c r="D258" s="81">
        <f>SUM(D259)</f>
        <v>245</v>
      </c>
      <c r="E258" s="57">
        <f>SUM(E259)</f>
        <v>240</v>
      </c>
      <c r="F258" s="24">
        <v>240</v>
      </c>
      <c r="G258" s="24">
        <v>240</v>
      </c>
      <c r="H258" s="26"/>
    </row>
    <row r="259" spans="1:8" x14ac:dyDescent="0.25">
      <c r="A259" s="23">
        <v>42</v>
      </c>
      <c r="B259" s="69" t="s">
        <v>158</v>
      </c>
      <c r="C259" s="81">
        <v>0</v>
      </c>
      <c r="D259" s="81">
        <f>SUM(D260)</f>
        <v>245</v>
      </c>
      <c r="E259" s="57">
        <f>SUM(E260)</f>
        <v>240</v>
      </c>
      <c r="F259" s="24">
        <v>240</v>
      </c>
      <c r="G259" s="24">
        <v>240</v>
      </c>
      <c r="H259" s="26"/>
    </row>
    <row r="260" spans="1:8" x14ac:dyDescent="0.25">
      <c r="A260" s="38">
        <v>424</v>
      </c>
      <c r="B260" s="25" t="s">
        <v>119</v>
      </c>
      <c r="C260" s="48">
        <v>0</v>
      </c>
      <c r="D260" s="48">
        <v>245</v>
      </c>
      <c r="E260" s="56">
        <v>240</v>
      </c>
      <c r="F260" s="26"/>
      <c r="G260" s="26"/>
      <c r="H260" s="26"/>
    </row>
    <row r="261" spans="1:8" x14ac:dyDescent="0.25">
      <c r="A261" s="49"/>
      <c r="B261" s="50"/>
      <c r="C261" s="105"/>
      <c r="D261" s="105"/>
      <c r="E261" s="60"/>
      <c r="F261" s="51"/>
      <c r="G261" s="51"/>
      <c r="H261" s="51"/>
    </row>
    <row r="262" spans="1:8" x14ac:dyDescent="0.25">
      <c r="A262" s="320" t="s">
        <v>104</v>
      </c>
      <c r="B262" s="321"/>
      <c r="C262" s="81">
        <v>1180083.55</v>
      </c>
      <c r="D262" s="81">
        <f>SUM(D7+D80+D177+D192+D207+D228)</f>
        <v>965651.78000000014</v>
      </c>
      <c r="E262" s="57">
        <f>SUM(E7+E80+E177+E192+E207+E228)</f>
        <v>969168.7</v>
      </c>
      <c r="F262" s="24">
        <v>1628860</v>
      </c>
      <c r="G262" s="24">
        <v>1628860</v>
      </c>
      <c r="H262" s="26"/>
    </row>
    <row r="268" spans="1:8" x14ac:dyDescent="0.25">
      <c r="E268" s="78"/>
    </row>
    <row r="270" spans="1:8" x14ac:dyDescent="0.25">
      <c r="C270" s="106"/>
    </row>
  </sheetData>
  <mergeCells count="3">
    <mergeCell ref="A262:B262"/>
    <mergeCell ref="A1:H1"/>
    <mergeCell ref="A3:H3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6F92-871E-438C-A28C-68AD7444BD5E}">
  <dimension ref="A1:J356"/>
  <sheetViews>
    <sheetView tabSelected="1" topLeftCell="A272" workbookViewId="0">
      <selection activeCell="E340" sqref="E340"/>
    </sheetView>
  </sheetViews>
  <sheetFormatPr defaultRowHeight="15" x14ac:dyDescent="0.25"/>
  <cols>
    <col min="1" max="1" width="12.85546875" style="79" customWidth="1"/>
    <col min="2" max="2" width="43.42578125" style="79" customWidth="1"/>
    <col min="3" max="3" width="20.7109375" style="79" customWidth="1"/>
    <col min="4" max="4" width="20.28515625" style="172" customWidth="1"/>
    <col min="5" max="5" width="20.28515625" style="79" customWidth="1"/>
    <col min="6" max="7" width="20.5703125" style="79" customWidth="1"/>
    <col min="8" max="8" width="14.7109375" style="133" customWidth="1"/>
    <col min="9" max="9" width="13.42578125" style="133" customWidth="1"/>
    <col min="10" max="16384" width="9.140625" style="79"/>
  </cols>
  <sheetData>
    <row r="1" spans="1:10" ht="42" customHeight="1" x14ac:dyDescent="0.25">
      <c r="A1" s="309" t="s">
        <v>288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0" ht="18" x14ac:dyDescent="0.25">
      <c r="A2" s="71"/>
      <c r="B2" s="71"/>
      <c r="C2" s="71"/>
      <c r="D2" s="171"/>
      <c r="E2" s="71"/>
      <c r="F2" s="71"/>
      <c r="G2" s="71"/>
      <c r="H2" s="169"/>
    </row>
    <row r="3" spans="1:10" ht="18" customHeight="1" x14ac:dyDescent="0.25">
      <c r="A3" s="309" t="s">
        <v>27</v>
      </c>
      <c r="B3" s="310"/>
      <c r="C3" s="310"/>
      <c r="D3" s="310"/>
      <c r="E3" s="310"/>
      <c r="F3" s="310"/>
      <c r="G3" s="310"/>
      <c r="H3" s="310"/>
    </row>
    <row r="4" spans="1:10" ht="18" x14ac:dyDescent="0.25">
      <c r="A4" s="71"/>
      <c r="B4" s="71"/>
      <c r="C4" s="71"/>
      <c r="D4" s="171"/>
      <c r="E4" s="71"/>
      <c r="F4" s="71"/>
      <c r="G4" s="71"/>
      <c r="H4" s="169"/>
    </row>
    <row r="5" spans="1:10" ht="25.5" x14ac:dyDescent="0.25">
      <c r="A5" s="174" t="s">
        <v>29</v>
      </c>
      <c r="B5" s="174" t="s">
        <v>36</v>
      </c>
      <c r="C5" s="175" t="s">
        <v>253</v>
      </c>
      <c r="D5" s="175" t="s">
        <v>254</v>
      </c>
      <c r="E5" s="175" t="s">
        <v>255</v>
      </c>
      <c r="F5" s="176" t="s">
        <v>250</v>
      </c>
      <c r="G5" s="176" t="s">
        <v>258</v>
      </c>
      <c r="H5" s="173" t="s">
        <v>197</v>
      </c>
      <c r="I5" s="174" t="s">
        <v>198</v>
      </c>
    </row>
    <row r="6" spans="1:10" x14ac:dyDescent="0.25">
      <c r="A6" s="177"/>
      <c r="B6" s="178"/>
      <c r="C6" s="179">
        <v>1</v>
      </c>
      <c r="D6" s="179">
        <v>2</v>
      </c>
      <c r="E6" s="179">
        <v>3</v>
      </c>
      <c r="F6" s="179">
        <v>4</v>
      </c>
      <c r="G6" s="179">
        <v>5</v>
      </c>
      <c r="H6" s="180">
        <v>6</v>
      </c>
      <c r="I6" s="181">
        <v>7</v>
      </c>
    </row>
    <row r="7" spans="1:10" ht="26.25" x14ac:dyDescent="0.25">
      <c r="A7" s="263">
        <v>2201</v>
      </c>
      <c r="B7" s="264" t="s">
        <v>62</v>
      </c>
      <c r="C7" s="265">
        <f>SUM(C8+C25+C36+C48)</f>
        <v>1219836.8899999997</v>
      </c>
      <c r="D7" s="266">
        <f>SUM(D8+D25+D36+D48)</f>
        <v>1224777.6000000001</v>
      </c>
      <c r="E7" s="265">
        <f>SUM(E8+E25+E36+E48)</f>
        <v>1513617.6</v>
      </c>
      <c r="F7" s="267">
        <f>SUM(F8+F25+F36+F48)</f>
        <v>1513617.6</v>
      </c>
      <c r="G7" s="267">
        <f>SUM(G8+G25+G36+G48)</f>
        <v>1513617.6</v>
      </c>
      <c r="H7" s="268">
        <f>SUM(E7/C7)*100</f>
        <v>124.08360596472865</v>
      </c>
      <c r="I7" s="269">
        <f>SUM(E7/D7)*100</f>
        <v>123.58305703827372</v>
      </c>
    </row>
    <row r="8" spans="1:10" x14ac:dyDescent="0.25">
      <c r="A8" s="214" t="s">
        <v>53</v>
      </c>
      <c r="B8" s="215" t="s">
        <v>54</v>
      </c>
      <c r="C8" s="216">
        <f t="shared" ref="C8:E9" si="0">SUM(C9)</f>
        <v>1101195.69</v>
      </c>
      <c r="D8" s="217">
        <f t="shared" si="0"/>
        <v>1102016</v>
      </c>
      <c r="E8" s="216">
        <f t="shared" si="0"/>
        <v>1389006</v>
      </c>
      <c r="F8" s="216">
        <f>SUM(F9)</f>
        <v>1389006</v>
      </c>
      <c r="G8" s="216">
        <f>SUM(G9)</f>
        <v>1389006</v>
      </c>
      <c r="H8" s="233">
        <f t="shared" ref="H8:H70" si="1">SUM(E8/C8)*100</f>
        <v>126.13616386384514</v>
      </c>
      <c r="I8" s="234">
        <f t="shared" ref="I8:I71" si="2">SUM(E8/D8)*100</f>
        <v>126.0422716185609</v>
      </c>
    </row>
    <row r="9" spans="1:10" ht="26.25" x14ac:dyDescent="0.25">
      <c r="A9" s="84" t="s">
        <v>55</v>
      </c>
      <c r="B9" s="85" t="s">
        <v>271</v>
      </c>
      <c r="C9" s="81">
        <f t="shared" si="0"/>
        <v>1101195.69</v>
      </c>
      <c r="D9" s="134">
        <f t="shared" si="0"/>
        <v>1102016</v>
      </c>
      <c r="E9" s="81">
        <f t="shared" si="0"/>
        <v>1389006</v>
      </c>
      <c r="F9" s="81">
        <f>SUM(F10)</f>
        <v>1389006</v>
      </c>
      <c r="G9" s="81">
        <f>SUM(G10)</f>
        <v>1389006</v>
      </c>
      <c r="H9" s="112">
        <f t="shared" si="1"/>
        <v>126.13616386384514</v>
      </c>
      <c r="I9" s="170">
        <f t="shared" si="2"/>
        <v>126.0422716185609</v>
      </c>
    </row>
    <row r="10" spans="1:10" x14ac:dyDescent="0.25">
      <c r="A10" s="86">
        <v>3</v>
      </c>
      <c r="B10" s="87" t="s">
        <v>19</v>
      </c>
      <c r="C10" s="81">
        <f>SUM(C11+C15+C19+C21)</f>
        <v>1101195.69</v>
      </c>
      <c r="D10" s="134">
        <f>SUM(D11+D15+D19+D21)</f>
        <v>1102016</v>
      </c>
      <c r="E10" s="81">
        <f>SUM(E11+E15+E19)</f>
        <v>1389006</v>
      </c>
      <c r="F10" s="81">
        <f>SUM(F11:F21)</f>
        <v>1389006</v>
      </c>
      <c r="G10" s="81">
        <f>SUM(G11:G15)</f>
        <v>1389006</v>
      </c>
      <c r="H10" s="112">
        <f t="shared" si="1"/>
        <v>126.13616386384514</v>
      </c>
      <c r="I10" s="170">
        <f t="shared" si="2"/>
        <v>126.0422716185609</v>
      </c>
    </row>
    <row r="11" spans="1:10" s="290" customFormat="1" x14ac:dyDescent="0.25">
      <c r="A11" s="88">
        <v>31</v>
      </c>
      <c r="B11" s="89" t="s">
        <v>22</v>
      </c>
      <c r="C11" s="48">
        <v>1099179.69</v>
      </c>
      <c r="D11" s="135">
        <v>1097984</v>
      </c>
      <c r="E11" s="48">
        <v>1384350</v>
      </c>
      <c r="F11" s="48">
        <v>1384350</v>
      </c>
      <c r="G11" s="48">
        <v>1384350</v>
      </c>
      <c r="H11" s="288">
        <f t="shared" si="1"/>
        <v>125.94392096164005</v>
      </c>
      <c r="I11" s="289">
        <f t="shared" si="2"/>
        <v>126.08107221963161</v>
      </c>
    </row>
    <row r="12" spans="1:10" s="290" customFormat="1" hidden="1" x14ac:dyDescent="0.25">
      <c r="A12" s="88">
        <v>311</v>
      </c>
      <c r="B12" s="89" t="s">
        <v>57</v>
      </c>
      <c r="C12" s="48">
        <v>493588.94</v>
      </c>
      <c r="D12" s="135">
        <v>650000</v>
      </c>
      <c r="E12" s="48">
        <v>670000</v>
      </c>
      <c r="F12" s="48"/>
      <c r="G12" s="48"/>
      <c r="H12" s="288">
        <f t="shared" si="1"/>
        <v>135.74048073281381</v>
      </c>
      <c r="I12" s="289">
        <f t="shared" si="2"/>
        <v>103.07692307692307</v>
      </c>
    </row>
    <row r="13" spans="1:10" s="290" customFormat="1" hidden="1" x14ac:dyDescent="0.25">
      <c r="A13" s="88">
        <v>312</v>
      </c>
      <c r="B13" s="89" t="s">
        <v>58</v>
      </c>
      <c r="C13" s="48">
        <v>25396.12</v>
      </c>
      <c r="D13" s="135">
        <v>34372.379999999997</v>
      </c>
      <c r="E13" s="48">
        <v>35000</v>
      </c>
      <c r="F13" s="48"/>
      <c r="G13" s="48"/>
      <c r="H13" s="288">
        <f t="shared" si="1"/>
        <v>137.81632784850601</v>
      </c>
      <c r="I13" s="289">
        <f t="shared" si="2"/>
        <v>101.82594280640444</v>
      </c>
    </row>
    <row r="14" spans="1:10" s="290" customFormat="1" hidden="1" x14ac:dyDescent="0.25">
      <c r="A14" s="88">
        <v>313</v>
      </c>
      <c r="B14" s="89" t="s">
        <v>59</v>
      </c>
      <c r="C14" s="90">
        <v>225262.39</v>
      </c>
      <c r="D14" s="139">
        <v>115000</v>
      </c>
      <c r="E14" s="90">
        <v>110550</v>
      </c>
      <c r="F14" s="90"/>
      <c r="G14" s="90"/>
      <c r="H14" s="288">
        <f t="shared" si="1"/>
        <v>49.076101873908016</v>
      </c>
      <c r="I14" s="289">
        <f t="shared" si="2"/>
        <v>96.130434782608702</v>
      </c>
    </row>
    <row r="15" spans="1:10" s="290" customFormat="1" x14ac:dyDescent="0.25">
      <c r="A15" s="88">
        <v>32</v>
      </c>
      <c r="B15" s="89" t="s">
        <v>30</v>
      </c>
      <c r="C15" s="48">
        <v>2016</v>
      </c>
      <c r="D15" s="135">
        <v>4032</v>
      </c>
      <c r="E15" s="48">
        <v>4656</v>
      </c>
      <c r="F15" s="48">
        <v>4656</v>
      </c>
      <c r="G15" s="48">
        <v>4656</v>
      </c>
      <c r="H15" s="288">
        <f t="shared" si="1"/>
        <v>230.95238095238093</v>
      </c>
      <c r="I15" s="289">
        <f t="shared" si="2"/>
        <v>115.47619047619047</v>
      </c>
    </row>
    <row r="16" spans="1:10" s="290" customFormat="1" hidden="1" x14ac:dyDescent="0.25">
      <c r="A16" s="88">
        <v>321</v>
      </c>
      <c r="B16" s="89" t="s">
        <v>66</v>
      </c>
      <c r="C16" s="48">
        <v>0</v>
      </c>
      <c r="D16" s="135">
        <v>13272.28</v>
      </c>
      <c r="E16" s="48">
        <v>14000</v>
      </c>
      <c r="F16" s="48"/>
      <c r="G16" s="48"/>
      <c r="H16" s="288" t="e">
        <f t="shared" si="1"/>
        <v>#DIV/0!</v>
      </c>
      <c r="I16" s="289">
        <f t="shared" si="2"/>
        <v>105.48300668762263</v>
      </c>
    </row>
    <row r="17" spans="1:9" s="290" customFormat="1" hidden="1" x14ac:dyDescent="0.25">
      <c r="A17" s="88">
        <v>323</v>
      </c>
      <c r="B17" s="89" t="s">
        <v>60</v>
      </c>
      <c r="C17" s="90">
        <v>3467.59</v>
      </c>
      <c r="D17" s="139">
        <v>1036</v>
      </c>
      <c r="E17" s="48">
        <v>0</v>
      </c>
      <c r="F17" s="90"/>
      <c r="G17" s="90"/>
      <c r="H17" s="288">
        <f t="shared" si="1"/>
        <v>0</v>
      </c>
      <c r="I17" s="289">
        <f t="shared" si="2"/>
        <v>0</v>
      </c>
    </row>
    <row r="18" spans="1:9" s="290" customFormat="1" hidden="1" x14ac:dyDescent="0.25">
      <c r="A18" s="88">
        <v>329</v>
      </c>
      <c r="B18" s="89" t="s">
        <v>61</v>
      </c>
      <c r="C18" s="90">
        <v>1514.7</v>
      </c>
      <c r="D18" s="139">
        <v>1680</v>
      </c>
      <c r="E18" s="48">
        <v>1680</v>
      </c>
      <c r="F18" s="90"/>
      <c r="G18" s="90"/>
      <c r="H18" s="288">
        <f t="shared" si="1"/>
        <v>110.91305208952267</v>
      </c>
      <c r="I18" s="289">
        <f t="shared" si="2"/>
        <v>100</v>
      </c>
    </row>
    <row r="19" spans="1:9" s="290" customFormat="1" x14ac:dyDescent="0.25">
      <c r="A19" s="88">
        <v>34</v>
      </c>
      <c r="B19" s="89" t="s">
        <v>109</v>
      </c>
      <c r="C19" s="90">
        <v>0</v>
      </c>
      <c r="D19" s="139">
        <v>0</v>
      </c>
      <c r="E19" s="48">
        <v>0</v>
      </c>
      <c r="F19" s="90">
        <v>0</v>
      </c>
      <c r="G19" s="90">
        <v>0</v>
      </c>
      <c r="H19" s="288">
        <v>0</v>
      </c>
      <c r="I19" s="289">
        <v>0</v>
      </c>
    </row>
    <row r="20" spans="1:9" s="290" customFormat="1" hidden="1" x14ac:dyDescent="0.25">
      <c r="A20" s="88">
        <v>343</v>
      </c>
      <c r="B20" s="89" t="s">
        <v>105</v>
      </c>
      <c r="C20" s="90">
        <v>703.99</v>
      </c>
      <c r="D20" s="139">
        <v>0</v>
      </c>
      <c r="E20" s="48">
        <v>0</v>
      </c>
      <c r="F20" s="90"/>
      <c r="G20" s="90"/>
      <c r="H20" s="288">
        <f t="shared" si="1"/>
        <v>0</v>
      </c>
      <c r="I20" s="289" t="e">
        <f t="shared" si="2"/>
        <v>#DIV/0!</v>
      </c>
    </row>
    <row r="21" spans="1:9" s="290" customFormat="1" x14ac:dyDescent="0.25">
      <c r="A21" s="46">
        <v>38</v>
      </c>
      <c r="B21" s="47" t="s">
        <v>110</v>
      </c>
      <c r="C21" s="48">
        <v>0</v>
      </c>
      <c r="D21" s="135">
        <v>0</v>
      </c>
      <c r="E21" s="48">
        <v>0</v>
      </c>
      <c r="F21" s="48">
        <v>0</v>
      </c>
      <c r="G21" s="48">
        <v>0</v>
      </c>
      <c r="H21" s="288">
        <v>0</v>
      </c>
      <c r="I21" s="289">
        <v>0</v>
      </c>
    </row>
    <row r="22" spans="1:9" hidden="1" x14ac:dyDescent="0.25">
      <c r="A22" s="46">
        <v>383</v>
      </c>
      <c r="B22" s="47" t="s">
        <v>111</v>
      </c>
      <c r="C22" s="48">
        <v>826.11</v>
      </c>
      <c r="D22" s="135">
        <v>0</v>
      </c>
      <c r="E22" s="48">
        <v>0</v>
      </c>
      <c r="F22" s="48"/>
      <c r="G22" s="48"/>
      <c r="H22" s="112">
        <f t="shared" si="1"/>
        <v>0</v>
      </c>
      <c r="I22" s="170" t="e">
        <f t="shared" si="2"/>
        <v>#DIV/0!</v>
      </c>
    </row>
    <row r="23" spans="1:9" x14ac:dyDescent="0.25">
      <c r="A23" s="80"/>
      <c r="B23" s="47"/>
      <c r="C23" s="48"/>
      <c r="D23" s="135"/>
      <c r="E23" s="48"/>
      <c r="F23" s="48"/>
      <c r="G23" s="48"/>
      <c r="H23" s="112"/>
      <c r="I23" s="170"/>
    </row>
    <row r="24" spans="1:9" x14ac:dyDescent="0.25">
      <c r="A24" s="80"/>
      <c r="B24" s="92"/>
      <c r="C24" s="81"/>
      <c r="D24" s="134"/>
      <c r="E24" s="81"/>
      <c r="F24" s="81"/>
      <c r="G24" s="81"/>
      <c r="H24" s="112"/>
      <c r="I24" s="170"/>
    </row>
    <row r="25" spans="1:9" x14ac:dyDescent="0.25">
      <c r="A25" s="214" t="s">
        <v>63</v>
      </c>
      <c r="B25" s="218" t="s">
        <v>64</v>
      </c>
      <c r="C25" s="216">
        <f t="shared" ref="C25:E26" si="3">SUM(C26)</f>
        <v>31931.640000000003</v>
      </c>
      <c r="D25" s="217">
        <f t="shared" si="3"/>
        <v>30767.52</v>
      </c>
      <c r="E25" s="216">
        <f t="shared" si="3"/>
        <v>30767.52</v>
      </c>
      <c r="F25" s="216">
        <f>SUM(F26)</f>
        <v>30767.52</v>
      </c>
      <c r="G25" s="216">
        <f>SUM(G26)</f>
        <v>30767.52</v>
      </c>
      <c r="H25" s="233">
        <f t="shared" si="1"/>
        <v>96.354336952314384</v>
      </c>
      <c r="I25" s="234">
        <f t="shared" si="2"/>
        <v>100</v>
      </c>
    </row>
    <row r="26" spans="1:9" ht="26.25" x14ac:dyDescent="0.25">
      <c r="A26" s="83" t="s">
        <v>55</v>
      </c>
      <c r="B26" s="87" t="s">
        <v>65</v>
      </c>
      <c r="C26" s="81">
        <f t="shared" si="3"/>
        <v>31931.640000000003</v>
      </c>
      <c r="D26" s="134">
        <f t="shared" si="3"/>
        <v>30767.52</v>
      </c>
      <c r="E26" s="81">
        <f t="shared" si="3"/>
        <v>30767.52</v>
      </c>
      <c r="F26" s="81">
        <f>SUM(F27)</f>
        <v>30767.52</v>
      </c>
      <c r="G26" s="81">
        <f>SUM(G27)</f>
        <v>30767.52</v>
      </c>
      <c r="H26" s="112">
        <f t="shared" si="1"/>
        <v>96.354336952314384</v>
      </c>
      <c r="I26" s="170">
        <f t="shared" si="2"/>
        <v>100</v>
      </c>
    </row>
    <row r="27" spans="1:9" x14ac:dyDescent="0.25">
      <c r="A27" s="80">
        <v>3</v>
      </c>
      <c r="B27" s="92" t="s">
        <v>19</v>
      </c>
      <c r="C27" s="81">
        <f>SUM(C28+C33)</f>
        <v>31931.640000000003</v>
      </c>
      <c r="D27" s="138">
        <f>SUM(D28+D33)</f>
        <v>30767.52</v>
      </c>
      <c r="E27" s="91">
        <f>SUM(E28+E33)</f>
        <v>30767.52</v>
      </c>
      <c r="F27" s="91">
        <f>SUM(F33+F28)</f>
        <v>30767.52</v>
      </c>
      <c r="G27" s="91">
        <f>SUM(G28+G33)</f>
        <v>30767.52</v>
      </c>
      <c r="H27" s="112">
        <f t="shared" si="1"/>
        <v>96.354336952314384</v>
      </c>
      <c r="I27" s="170">
        <f t="shared" si="2"/>
        <v>100</v>
      </c>
    </row>
    <row r="28" spans="1:9" s="290" customFormat="1" x14ac:dyDescent="0.25">
      <c r="A28" s="46">
        <v>32</v>
      </c>
      <c r="B28" s="47" t="s">
        <v>30</v>
      </c>
      <c r="C28" s="48">
        <v>31021.65</v>
      </c>
      <c r="D28" s="139">
        <v>29817.52</v>
      </c>
      <c r="E28" s="90">
        <v>29817.52</v>
      </c>
      <c r="F28" s="90">
        <v>29817.52</v>
      </c>
      <c r="G28" s="90">
        <v>29817.52</v>
      </c>
      <c r="H28" s="288">
        <f t="shared" si="1"/>
        <v>96.118420522441582</v>
      </c>
      <c r="I28" s="289">
        <f t="shared" si="2"/>
        <v>100</v>
      </c>
    </row>
    <row r="29" spans="1:9" s="290" customFormat="1" hidden="1" x14ac:dyDescent="0.25">
      <c r="A29" s="46">
        <v>321</v>
      </c>
      <c r="B29" s="47" t="s">
        <v>66</v>
      </c>
      <c r="C29" s="90">
        <v>1194.51</v>
      </c>
      <c r="D29" s="139">
        <v>2500</v>
      </c>
      <c r="E29" s="90">
        <v>2500</v>
      </c>
      <c r="F29" s="90">
        <v>10618</v>
      </c>
      <c r="G29" s="90">
        <v>10618</v>
      </c>
      <c r="H29" s="288">
        <f t="shared" si="1"/>
        <v>209.29083892139872</v>
      </c>
      <c r="I29" s="289">
        <f t="shared" si="2"/>
        <v>100</v>
      </c>
    </row>
    <row r="30" spans="1:9" s="290" customFormat="1" hidden="1" x14ac:dyDescent="0.25">
      <c r="A30" s="46">
        <v>322</v>
      </c>
      <c r="B30" s="47" t="s">
        <v>67</v>
      </c>
      <c r="C30" s="90">
        <v>5707.08</v>
      </c>
      <c r="D30" s="139">
        <v>7824.2</v>
      </c>
      <c r="E30" s="90">
        <v>7824</v>
      </c>
      <c r="F30" s="90">
        <v>22165</v>
      </c>
      <c r="G30" s="90">
        <v>22165</v>
      </c>
      <c r="H30" s="288">
        <f t="shared" si="1"/>
        <v>137.09287411425808</v>
      </c>
      <c r="I30" s="289">
        <f t="shared" si="2"/>
        <v>99.997443828122996</v>
      </c>
    </row>
    <row r="31" spans="1:9" s="290" customFormat="1" hidden="1" x14ac:dyDescent="0.25">
      <c r="A31" s="46">
        <v>323</v>
      </c>
      <c r="B31" s="47" t="s">
        <v>68</v>
      </c>
      <c r="C31" s="90">
        <v>12818.28</v>
      </c>
      <c r="D31" s="139">
        <v>9870</v>
      </c>
      <c r="E31" s="90">
        <v>9870</v>
      </c>
      <c r="F31" s="90">
        <v>28701</v>
      </c>
      <c r="G31" s="90">
        <v>28701</v>
      </c>
      <c r="H31" s="288">
        <f t="shared" si="1"/>
        <v>76.99941021728344</v>
      </c>
      <c r="I31" s="289">
        <f t="shared" si="2"/>
        <v>100</v>
      </c>
    </row>
    <row r="32" spans="1:9" s="290" customFormat="1" hidden="1" x14ac:dyDescent="0.25">
      <c r="A32" s="46">
        <v>329</v>
      </c>
      <c r="B32" s="47" t="s">
        <v>69</v>
      </c>
      <c r="C32" s="90">
        <v>1048.51</v>
      </c>
      <c r="D32" s="139">
        <v>290</v>
      </c>
      <c r="E32" s="90">
        <v>290</v>
      </c>
      <c r="F32" s="90">
        <v>3201</v>
      </c>
      <c r="G32" s="90">
        <v>3201</v>
      </c>
      <c r="H32" s="288">
        <f t="shared" si="1"/>
        <v>27.658296058215942</v>
      </c>
      <c r="I32" s="289">
        <f t="shared" si="2"/>
        <v>100</v>
      </c>
    </row>
    <row r="33" spans="1:9" s="290" customFormat="1" x14ac:dyDescent="0.25">
      <c r="A33" s="46">
        <v>34</v>
      </c>
      <c r="B33" s="47" t="s">
        <v>70</v>
      </c>
      <c r="C33" s="90">
        <v>909.99</v>
      </c>
      <c r="D33" s="139">
        <v>950</v>
      </c>
      <c r="E33" s="90">
        <v>950</v>
      </c>
      <c r="F33" s="90">
        <v>950</v>
      </c>
      <c r="G33" s="90">
        <v>950</v>
      </c>
      <c r="H33" s="288">
        <f t="shared" si="1"/>
        <v>104.39675161265509</v>
      </c>
      <c r="I33" s="289">
        <f t="shared" si="2"/>
        <v>100</v>
      </c>
    </row>
    <row r="34" spans="1:9" hidden="1" x14ac:dyDescent="0.25">
      <c r="A34" s="46">
        <v>343</v>
      </c>
      <c r="B34" s="47" t="s">
        <v>71</v>
      </c>
      <c r="C34" s="90">
        <v>663.61</v>
      </c>
      <c r="D34" s="139">
        <v>550</v>
      </c>
      <c r="E34" s="90">
        <v>550.20000000000005</v>
      </c>
      <c r="F34" s="90">
        <v>1261</v>
      </c>
      <c r="G34" s="90">
        <v>1261</v>
      </c>
      <c r="H34" s="112">
        <f t="shared" si="1"/>
        <v>82.91014300568105</v>
      </c>
      <c r="I34" s="170">
        <f t="shared" si="2"/>
        <v>100.03636363636363</v>
      </c>
    </row>
    <row r="35" spans="1:9" x14ac:dyDescent="0.25">
      <c r="A35" s="46"/>
      <c r="B35" s="47"/>
      <c r="C35" s="48"/>
      <c r="D35" s="135"/>
      <c r="E35" s="48"/>
      <c r="F35" s="48"/>
      <c r="G35" s="48"/>
      <c r="H35" s="112"/>
      <c r="I35" s="170"/>
    </row>
    <row r="36" spans="1:9" x14ac:dyDescent="0.25">
      <c r="A36" s="214" t="s">
        <v>72</v>
      </c>
      <c r="B36" s="218" t="s">
        <v>73</v>
      </c>
      <c r="C36" s="216">
        <f>SUM(C38+C44)</f>
        <v>56382.42</v>
      </c>
      <c r="D36" s="217">
        <f>SUM(D38)</f>
        <v>69904.08</v>
      </c>
      <c r="E36" s="216">
        <f>SUM(E38)</f>
        <v>69904.08</v>
      </c>
      <c r="F36" s="216">
        <f t="shared" ref="F36:G38" si="4">SUM(F37)</f>
        <v>69904.08</v>
      </c>
      <c r="G36" s="216">
        <f t="shared" si="4"/>
        <v>69904.08</v>
      </c>
      <c r="H36" s="233">
        <f t="shared" si="1"/>
        <v>123.98204972400973</v>
      </c>
      <c r="I36" s="234">
        <f t="shared" si="2"/>
        <v>100</v>
      </c>
    </row>
    <row r="37" spans="1:9" ht="18.75" customHeight="1" x14ac:dyDescent="0.25">
      <c r="A37" s="93" t="s">
        <v>55</v>
      </c>
      <c r="B37" s="85" t="s">
        <v>74</v>
      </c>
      <c r="C37" s="81">
        <f>SUM(C38)</f>
        <v>56382.42</v>
      </c>
      <c r="D37" s="134">
        <f>SUM(D38)</f>
        <v>69904.08</v>
      </c>
      <c r="E37" s="81">
        <f>SUM(E38)</f>
        <v>69904.08</v>
      </c>
      <c r="F37" s="81">
        <f t="shared" si="4"/>
        <v>69904.08</v>
      </c>
      <c r="G37" s="81">
        <f t="shared" si="4"/>
        <v>69904.08</v>
      </c>
      <c r="H37" s="112">
        <f t="shared" si="1"/>
        <v>123.98204972400973</v>
      </c>
      <c r="I37" s="170">
        <f t="shared" si="2"/>
        <v>100</v>
      </c>
    </row>
    <row r="38" spans="1:9" x14ac:dyDescent="0.25">
      <c r="A38" s="80">
        <v>3</v>
      </c>
      <c r="B38" s="92" t="s">
        <v>19</v>
      </c>
      <c r="C38" s="81">
        <f>SUM(C39)</f>
        <v>56382.42</v>
      </c>
      <c r="D38" s="134">
        <f>SUM(D39)</f>
        <v>69904.08</v>
      </c>
      <c r="E38" s="81">
        <f>SUM(E39+E44)</f>
        <v>69904.08</v>
      </c>
      <c r="F38" s="81">
        <f t="shared" si="4"/>
        <v>69904.08</v>
      </c>
      <c r="G38" s="81">
        <f t="shared" si="4"/>
        <v>69904.08</v>
      </c>
      <c r="H38" s="112">
        <f t="shared" si="1"/>
        <v>123.98204972400973</v>
      </c>
      <c r="I38" s="170">
        <f t="shared" si="2"/>
        <v>100</v>
      </c>
    </row>
    <row r="39" spans="1:9" s="290" customFormat="1" x14ac:dyDescent="0.25">
      <c r="A39" s="46">
        <v>32</v>
      </c>
      <c r="B39" s="47" t="s">
        <v>30</v>
      </c>
      <c r="C39" s="48">
        <v>56382.42</v>
      </c>
      <c r="D39" s="135">
        <v>69904.08</v>
      </c>
      <c r="E39" s="48">
        <v>69904.08</v>
      </c>
      <c r="F39" s="48">
        <v>69904.08</v>
      </c>
      <c r="G39" s="48">
        <v>69904.08</v>
      </c>
      <c r="H39" s="288">
        <f t="shared" si="1"/>
        <v>123.98204972400973</v>
      </c>
      <c r="I39" s="289">
        <f t="shared" si="2"/>
        <v>100</v>
      </c>
    </row>
    <row r="40" spans="1:9" hidden="1" x14ac:dyDescent="0.25">
      <c r="A40" s="46">
        <v>321</v>
      </c>
      <c r="B40" s="47" t="s">
        <v>66</v>
      </c>
      <c r="C40" s="48">
        <v>41400.910000000003</v>
      </c>
      <c r="D40" s="135">
        <v>35218.79</v>
      </c>
      <c r="E40" s="48">
        <v>35218.79</v>
      </c>
      <c r="F40" s="48">
        <v>26161</v>
      </c>
      <c r="G40" s="48">
        <v>26161</v>
      </c>
      <c r="H40" s="112">
        <f t="shared" si="1"/>
        <v>85.067671217854866</v>
      </c>
      <c r="I40" s="170">
        <f t="shared" si="2"/>
        <v>100</v>
      </c>
    </row>
    <row r="41" spans="1:9" hidden="1" x14ac:dyDescent="0.25">
      <c r="A41" s="46">
        <v>322</v>
      </c>
      <c r="B41" s="47" t="s">
        <v>67</v>
      </c>
      <c r="C41" s="48">
        <v>53367.48</v>
      </c>
      <c r="D41" s="135">
        <v>19821.669999999998</v>
      </c>
      <c r="E41" s="48">
        <v>19821.669999999998</v>
      </c>
      <c r="F41" s="48">
        <v>42153</v>
      </c>
      <c r="G41" s="48">
        <v>42153</v>
      </c>
      <c r="H41" s="112">
        <f t="shared" si="1"/>
        <v>37.141851179782137</v>
      </c>
      <c r="I41" s="170">
        <f t="shared" si="2"/>
        <v>100</v>
      </c>
    </row>
    <row r="42" spans="1:9" hidden="1" x14ac:dyDescent="0.25">
      <c r="A42" s="46">
        <v>323</v>
      </c>
      <c r="B42" s="47" t="s">
        <v>75</v>
      </c>
      <c r="C42" s="48">
        <v>12438.99</v>
      </c>
      <c r="D42" s="135">
        <v>4029.09</v>
      </c>
      <c r="E42" s="48">
        <v>4029.09</v>
      </c>
      <c r="F42" s="48">
        <v>10989</v>
      </c>
      <c r="G42" s="48">
        <v>10989</v>
      </c>
      <c r="H42" s="112">
        <f t="shared" si="1"/>
        <v>32.39081308048322</v>
      </c>
      <c r="I42" s="170">
        <f t="shared" si="2"/>
        <v>100</v>
      </c>
    </row>
    <row r="43" spans="1:9" hidden="1" x14ac:dyDescent="0.25">
      <c r="A43" s="46">
        <v>329</v>
      </c>
      <c r="B43" s="47" t="s">
        <v>76</v>
      </c>
      <c r="C43" s="48">
        <v>1362.73</v>
      </c>
      <c r="D43" s="135">
        <v>1483.37</v>
      </c>
      <c r="E43" s="48">
        <v>1483.37</v>
      </c>
      <c r="F43" s="48">
        <v>1253</v>
      </c>
      <c r="G43" s="48">
        <v>1253</v>
      </c>
      <c r="H43" s="112">
        <f t="shared" si="1"/>
        <v>108.85281750603566</v>
      </c>
      <c r="I43" s="170">
        <f t="shared" si="2"/>
        <v>100</v>
      </c>
    </row>
    <row r="44" spans="1:9" x14ac:dyDescent="0.25">
      <c r="A44" s="86">
        <v>4</v>
      </c>
      <c r="B44" s="87" t="s">
        <v>112</v>
      </c>
      <c r="C44" s="81">
        <f>C45</f>
        <v>0</v>
      </c>
      <c r="D44" s="134">
        <v>0</v>
      </c>
      <c r="E44" s="81">
        <v>0</v>
      </c>
      <c r="F44" s="81">
        <f t="shared" ref="F44:G46" si="5">E44</f>
        <v>0</v>
      </c>
      <c r="G44" s="81">
        <f t="shared" si="5"/>
        <v>0</v>
      </c>
      <c r="H44" s="112">
        <v>0</v>
      </c>
      <c r="I44" s="170">
        <v>0</v>
      </c>
    </row>
    <row r="45" spans="1:9" s="290" customFormat="1" x14ac:dyDescent="0.25">
      <c r="A45" s="88">
        <v>41</v>
      </c>
      <c r="B45" s="89" t="s">
        <v>113</v>
      </c>
      <c r="C45" s="48">
        <v>0</v>
      </c>
      <c r="D45" s="135">
        <v>0</v>
      </c>
      <c r="E45" s="48">
        <v>0</v>
      </c>
      <c r="F45" s="48">
        <f t="shared" si="5"/>
        <v>0</v>
      </c>
      <c r="G45" s="48">
        <f t="shared" si="5"/>
        <v>0</v>
      </c>
      <c r="H45" s="288">
        <v>0</v>
      </c>
      <c r="I45" s="289">
        <v>0</v>
      </c>
    </row>
    <row r="46" spans="1:9" hidden="1" x14ac:dyDescent="0.25">
      <c r="A46" s="46">
        <v>412</v>
      </c>
      <c r="B46" s="47" t="s">
        <v>106</v>
      </c>
      <c r="C46" s="90">
        <v>8983.68</v>
      </c>
      <c r="D46" s="135">
        <v>0</v>
      </c>
      <c r="E46" s="48">
        <v>0</v>
      </c>
      <c r="F46" s="48">
        <f t="shared" si="5"/>
        <v>0</v>
      </c>
      <c r="G46" s="48">
        <f t="shared" si="5"/>
        <v>0</v>
      </c>
      <c r="H46" s="112">
        <f t="shared" si="1"/>
        <v>0</v>
      </c>
      <c r="I46" s="170" t="e">
        <f t="shared" si="2"/>
        <v>#DIV/0!</v>
      </c>
    </row>
    <row r="47" spans="1:9" x14ac:dyDescent="0.25">
      <c r="A47" s="80"/>
      <c r="B47" s="47"/>
      <c r="C47" s="48"/>
      <c r="D47" s="135"/>
      <c r="E47" s="48"/>
      <c r="F47" s="48"/>
      <c r="G47" s="48"/>
      <c r="H47" s="112"/>
      <c r="I47" s="170"/>
    </row>
    <row r="48" spans="1:9" x14ac:dyDescent="0.25">
      <c r="A48" s="214" t="s">
        <v>77</v>
      </c>
      <c r="B48" s="218" t="s">
        <v>78</v>
      </c>
      <c r="C48" s="216">
        <f>SUM(C49+C60+C70+C81)</f>
        <v>30327.14</v>
      </c>
      <c r="D48" s="217">
        <f>SUM(D49+D60+D70+D81)</f>
        <v>22090</v>
      </c>
      <c r="E48" s="216">
        <f>SUM(E49+E60+E70+E81)</f>
        <v>23940</v>
      </c>
      <c r="F48" s="216">
        <f>SUM(F49+F60+F70+F81)</f>
        <v>23940</v>
      </c>
      <c r="G48" s="216">
        <f>SUM(G49+G60+G70+G81)</f>
        <v>23940</v>
      </c>
      <c r="H48" s="233">
        <f t="shared" si="1"/>
        <v>78.939194398152949</v>
      </c>
      <c r="I48" s="234">
        <f t="shared" si="2"/>
        <v>108.37483023992758</v>
      </c>
    </row>
    <row r="49" spans="1:9" x14ac:dyDescent="0.25">
      <c r="A49" s="94" t="s">
        <v>79</v>
      </c>
      <c r="B49" s="87" t="s">
        <v>272</v>
      </c>
      <c r="C49" s="81">
        <f>SUM(C50)</f>
        <v>0</v>
      </c>
      <c r="D49" s="134">
        <f t="shared" ref="D49:E50" si="6">SUM(D50)</f>
        <v>4000</v>
      </c>
      <c r="E49" s="81">
        <f t="shared" si="6"/>
        <v>4000</v>
      </c>
      <c r="F49" s="81">
        <f>SUM(F50)</f>
        <v>4000</v>
      </c>
      <c r="G49" s="81">
        <f>SUM(G50)</f>
        <v>4000</v>
      </c>
      <c r="H49" s="112">
        <v>0</v>
      </c>
      <c r="I49" s="170">
        <v>0</v>
      </c>
    </row>
    <row r="50" spans="1:9" x14ac:dyDescent="0.25">
      <c r="A50" s="80">
        <v>3</v>
      </c>
      <c r="B50" s="92" t="s">
        <v>19</v>
      </c>
      <c r="C50" s="81">
        <f>SUM(C51+C58)</f>
        <v>0</v>
      </c>
      <c r="D50" s="134">
        <f t="shared" si="6"/>
        <v>4000</v>
      </c>
      <c r="E50" s="81">
        <f t="shared" si="6"/>
        <v>4000</v>
      </c>
      <c r="F50" s="81">
        <f>SUM(F51)</f>
        <v>4000</v>
      </c>
      <c r="G50" s="81">
        <f>SUM(G51)</f>
        <v>4000</v>
      </c>
      <c r="H50" s="112">
        <v>0</v>
      </c>
      <c r="I50" s="170">
        <v>0</v>
      </c>
    </row>
    <row r="51" spans="1:9" s="290" customFormat="1" x14ac:dyDescent="0.25">
      <c r="A51" s="46">
        <v>32</v>
      </c>
      <c r="B51" s="47" t="s">
        <v>81</v>
      </c>
      <c r="C51" s="48">
        <v>0</v>
      </c>
      <c r="D51" s="135">
        <v>4000</v>
      </c>
      <c r="E51" s="48">
        <v>4000</v>
      </c>
      <c r="F51" s="48">
        <v>4000</v>
      </c>
      <c r="G51" s="48">
        <v>4000</v>
      </c>
      <c r="H51" s="288">
        <v>0</v>
      </c>
      <c r="I51" s="289">
        <v>0</v>
      </c>
    </row>
    <row r="52" spans="1:9" hidden="1" x14ac:dyDescent="0.25">
      <c r="A52" s="46">
        <v>321</v>
      </c>
      <c r="B52" s="47" t="s">
        <v>81</v>
      </c>
      <c r="C52" s="48">
        <v>1054.1600000000001</v>
      </c>
      <c r="D52" s="135">
        <v>150</v>
      </c>
      <c r="E52" s="48">
        <v>300</v>
      </c>
      <c r="F52" s="48">
        <v>1075</v>
      </c>
      <c r="G52" s="48">
        <v>1075</v>
      </c>
      <c r="H52" s="112">
        <f t="shared" si="1"/>
        <v>28.458677999544658</v>
      </c>
      <c r="I52" s="170">
        <f t="shared" si="2"/>
        <v>200</v>
      </c>
    </row>
    <row r="53" spans="1:9" hidden="1" x14ac:dyDescent="0.25">
      <c r="A53" s="46">
        <v>322</v>
      </c>
      <c r="B53" s="47" t="s">
        <v>67</v>
      </c>
      <c r="C53" s="48">
        <v>6046.09</v>
      </c>
      <c r="D53" s="135">
        <v>3000</v>
      </c>
      <c r="E53" s="48">
        <v>2500</v>
      </c>
      <c r="F53" s="48"/>
      <c r="G53" s="48"/>
      <c r="H53" s="112">
        <f t="shared" si="1"/>
        <v>41.34903714632101</v>
      </c>
      <c r="I53" s="170">
        <f t="shared" si="2"/>
        <v>83.333333333333343</v>
      </c>
    </row>
    <row r="54" spans="1:9" hidden="1" x14ac:dyDescent="0.25">
      <c r="A54" s="46">
        <v>323</v>
      </c>
      <c r="B54" s="47" t="s">
        <v>68</v>
      </c>
      <c r="C54" s="48">
        <v>13472.45</v>
      </c>
      <c r="D54" s="135">
        <v>3815</v>
      </c>
      <c r="E54" s="48">
        <v>2500</v>
      </c>
      <c r="F54" s="48"/>
      <c r="G54" s="48"/>
      <c r="H54" s="112">
        <f t="shared" si="1"/>
        <v>18.556387294070493</v>
      </c>
      <c r="I54" s="170">
        <f t="shared" si="2"/>
        <v>65.530799475753611</v>
      </c>
    </row>
    <row r="55" spans="1:9" hidden="1" x14ac:dyDescent="0.25">
      <c r="A55" s="46">
        <v>324</v>
      </c>
      <c r="B55" s="47" t="s">
        <v>114</v>
      </c>
      <c r="C55" s="48">
        <v>0</v>
      </c>
      <c r="D55" s="135">
        <v>0</v>
      </c>
      <c r="E55" s="48">
        <v>0</v>
      </c>
      <c r="F55" s="48"/>
      <c r="G55" s="48"/>
      <c r="H55" s="112" t="e">
        <f t="shared" si="1"/>
        <v>#DIV/0!</v>
      </c>
      <c r="I55" s="170" t="e">
        <f t="shared" si="2"/>
        <v>#DIV/0!</v>
      </c>
    </row>
    <row r="56" spans="1:9" hidden="1" x14ac:dyDescent="0.25">
      <c r="A56" s="46">
        <v>329</v>
      </c>
      <c r="B56" s="47" t="s">
        <v>115</v>
      </c>
      <c r="C56" s="48">
        <v>1510.87</v>
      </c>
      <c r="D56" s="135">
        <v>1500</v>
      </c>
      <c r="E56" s="48">
        <v>0</v>
      </c>
      <c r="F56" s="48"/>
      <c r="G56" s="48"/>
      <c r="H56" s="112">
        <f t="shared" si="1"/>
        <v>0</v>
      </c>
      <c r="I56" s="170">
        <f t="shared" si="2"/>
        <v>0</v>
      </c>
    </row>
    <row r="57" spans="1:9" hidden="1" x14ac:dyDescent="0.25">
      <c r="A57" s="46">
        <v>343</v>
      </c>
      <c r="B57" s="47" t="s">
        <v>116</v>
      </c>
      <c r="C57" s="48">
        <v>97.96</v>
      </c>
      <c r="D57" s="135">
        <v>0</v>
      </c>
      <c r="E57" s="48">
        <v>0</v>
      </c>
      <c r="F57" s="48"/>
      <c r="G57" s="48"/>
      <c r="H57" s="112">
        <f t="shared" si="1"/>
        <v>0</v>
      </c>
      <c r="I57" s="170" t="e">
        <f t="shared" si="2"/>
        <v>#DIV/0!</v>
      </c>
    </row>
    <row r="58" spans="1:9" s="290" customFormat="1" x14ac:dyDescent="0.25">
      <c r="A58" s="46">
        <v>34</v>
      </c>
      <c r="B58" s="47" t="s">
        <v>70</v>
      </c>
      <c r="C58" s="48">
        <v>0</v>
      </c>
      <c r="D58" s="135">
        <v>0</v>
      </c>
      <c r="E58" s="48">
        <v>0</v>
      </c>
      <c r="F58" s="48">
        <v>0</v>
      </c>
      <c r="G58" s="48">
        <v>0</v>
      </c>
      <c r="H58" s="288">
        <v>0</v>
      </c>
      <c r="I58" s="289">
        <v>0</v>
      </c>
    </row>
    <row r="59" spans="1:9" x14ac:dyDescent="0.25">
      <c r="A59" s="46"/>
      <c r="B59" s="47"/>
      <c r="C59" s="48"/>
      <c r="D59" s="135"/>
      <c r="E59" s="48"/>
      <c r="F59" s="81"/>
      <c r="G59" s="81"/>
      <c r="H59" s="112"/>
      <c r="I59" s="170"/>
    </row>
    <row r="60" spans="1:9" ht="26.25" x14ac:dyDescent="0.25">
      <c r="A60" s="83" t="s">
        <v>79</v>
      </c>
      <c r="B60" s="95" t="s">
        <v>273</v>
      </c>
      <c r="C60" s="81">
        <f>SUM(C61)</f>
        <v>0</v>
      </c>
      <c r="D60" s="134">
        <f>SUM(D61)</f>
        <v>0</v>
      </c>
      <c r="E60" s="81">
        <f>SUM(E61)</f>
        <v>1850</v>
      </c>
      <c r="F60" s="81">
        <f>SUM(F61)</f>
        <v>1850</v>
      </c>
      <c r="G60" s="81">
        <f>SUM(G61)</f>
        <v>1850</v>
      </c>
      <c r="H60" s="112">
        <v>0</v>
      </c>
      <c r="I60" s="170">
        <v>0</v>
      </c>
    </row>
    <row r="61" spans="1:9" x14ac:dyDescent="0.25">
      <c r="A61" s="80">
        <v>3</v>
      </c>
      <c r="B61" s="92" t="s">
        <v>19</v>
      </c>
      <c r="C61" s="91">
        <f>SUM(C62+C66)</f>
        <v>0</v>
      </c>
      <c r="D61" s="138">
        <f>SUM(D62+D66)</f>
        <v>0</v>
      </c>
      <c r="E61" s="91">
        <f>SUM(E62)</f>
        <v>1850</v>
      </c>
      <c r="F61" s="81">
        <f>SUM(F62)</f>
        <v>1850</v>
      </c>
      <c r="G61" s="219">
        <f>SUM(G62)</f>
        <v>1850</v>
      </c>
      <c r="H61" s="112">
        <v>0</v>
      </c>
      <c r="I61" s="170">
        <v>0</v>
      </c>
    </row>
    <row r="62" spans="1:9" s="290" customFormat="1" x14ac:dyDescent="0.25">
      <c r="A62" s="46">
        <v>31</v>
      </c>
      <c r="B62" s="47" t="s">
        <v>22</v>
      </c>
      <c r="C62" s="90">
        <v>0</v>
      </c>
      <c r="D62" s="139">
        <v>0</v>
      </c>
      <c r="E62" s="90">
        <f>SUM(E66)</f>
        <v>1850</v>
      </c>
      <c r="F62" s="48">
        <f>SUM(F66)</f>
        <v>1850</v>
      </c>
      <c r="G62" s="220">
        <f>SUM(G66)</f>
        <v>1850</v>
      </c>
      <c r="H62" s="288">
        <v>0</v>
      </c>
      <c r="I62" s="289">
        <v>0</v>
      </c>
    </row>
    <row r="63" spans="1:9" s="290" customFormat="1" hidden="1" x14ac:dyDescent="0.25">
      <c r="A63" s="46">
        <v>311</v>
      </c>
      <c r="B63" s="47" t="s">
        <v>82</v>
      </c>
      <c r="C63" s="90">
        <v>54.68</v>
      </c>
      <c r="D63" s="139">
        <v>0</v>
      </c>
      <c r="E63" s="90">
        <v>0</v>
      </c>
      <c r="F63" s="48"/>
      <c r="G63" s="220"/>
      <c r="H63" s="288">
        <f t="shared" si="1"/>
        <v>0</v>
      </c>
      <c r="I63" s="289" t="e">
        <f t="shared" si="2"/>
        <v>#DIV/0!</v>
      </c>
    </row>
    <row r="64" spans="1:9" s="290" customFormat="1" hidden="1" x14ac:dyDescent="0.25">
      <c r="A64" s="46">
        <v>312</v>
      </c>
      <c r="B64" s="47" t="s">
        <v>58</v>
      </c>
      <c r="C64" s="90">
        <v>570.41999999999996</v>
      </c>
      <c r="D64" s="139">
        <v>0</v>
      </c>
      <c r="E64" s="90">
        <v>0</v>
      </c>
      <c r="F64" s="48"/>
      <c r="G64" s="220"/>
      <c r="H64" s="288">
        <f t="shared" si="1"/>
        <v>0</v>
      </c>
      <c r="I64" s="289" t="e">
        <f t="shared" si="2"/>
        <v>#DIV/0!</v>
      </c>
    </row>
    <row r="65" spans="1:9" s="290" customFormat="1" hidden="1" x14ac:dyDescent="0.25">
      <c r="A65" s="46">
        <v>313</v>
      </c>
      <c r="B65" s="47" t="s">
        <v>83</v>
      </c>
      <c r="C65" s="90">
        <v>285.2</v>
      </c>
      <c r="D65" s="139">
        <v>0</v>
      </c>
      <c r="E65" s="90">
        <v>0</v>
      </c>
      <c r="F65" s="48"/>
      <c r="G65" s="220"/>
      <c r="H65" s="288">
        <f t="shared" si="1"/>
        <v>0</v>
      </c>
      <c r="I65" s="289" t="e">
        <f t="shared" si="2"/>
        <v>#DIV/0!</v>
      </c>
    </row>
    <row r="66" spans="1:9" s="290" customFormat="1" x14ac:dyDescent="0.25">
      <c r="A66" s="46">
        <v>32</v>
      </c>
      <c r="B66" s="47" t="s">
        <v>30</v>
      </c>
      <c r="C66" s="90">
        <v>0</v>
      </c>
      <c r="D66" s="139">
        <v>0</v>
      </c>
      <c r="E66" s="90">
        <v>1850</v>
      </c>
      <c r="F66" s="48">
        <v>1850</v>
      </c>
      <c r="G66" s="220">
        <v>1850</v>
      </c>
      <c r="H66" s="288">
        <v>0</v>
      </c>
      <c r="I66" s="289">
        <v>0</v>
      </c>
    </row>
    <row r="67" spans="1:9" hidden="1" x14ac:dyDescent="0.25">
      <c r="A67" s="46">
        <v>323</v>
      </c>
      <c r="B67" s="47" t="s">
        <v>68</v>
      </c>
      <c r="C67" s="90">
        <v>0</v>
      </c>
      <c r="D67" s="139">
        <v>1082.78</v>
      </c>
      <c r="E67" s="90">
        <v>0</v>
      </c>
      <c r="F67" s="81"/>
      <c r="G67" s="219"/>
      <c r="H67" s="112" t="e">
        <f t="shared" si="1"/>
        <v>#DIV/0!</v>
      </c>
      <c r="I67" s="170">
        <f t="shared" si="2"/>
        <v>0</v>
      </c>
    </row>
    <row r="68" spans="1:9" x14ac:dyDescent="0.25">
      <c r="A68" s="46"/>
      <c r="B68" s="47"/>
      <c r="C68" s="90"/>
      <c r="D68" s="139"/>
      <c r="E68" s="90"/>
      <c r="F68" s="81"/>
      <c r="G68" s="219"/>
      <c r="H68" s="112"/>
      <c r="I68" s="170"/>
    </row>
    <row r="69" spans="1:9" x14ac:dyDescent="0.25">
      <c r="A69" s="46"/>
      <c r="B69" s="47"/>
      <c r="C69" s="90"/>
      <c r="D69" s="139"/>
      <c r="E69" s="90"/>
      <c r="F69" s="81"/>
      <c r="G69" s="219"/>
      <c r="H69" s="112"/>
      <c r="I69" s="170"/>
    </row>
    <row r="70" spans="1:9" x14ac:dyDescent="0.25">
      <c r="A70" s="83" t="s">
        <v>79</v>
      </c>
      <c r="B70" s="95" t="s">
        <v>274</v>
      </c>
      <c r="C70" s="91">
        <f>SUM(C71+C76)</f>
        <v>28835.89</v>
      </c>
      <c r="D70" s="138">
        <f>SUM(D71+D76)</f>
        <v>16650</v>
      </c>
      <c r="E70" s="91">
        <f>SUM(E71+E76)</f>
        <v>16650</v>
      </c>
      <c r="F70" s="81">
        <f>SUM(F71+F76)</f>
        <v>16650</v>
      </c>
      <c r="G70" s="219">
        <f>SUM(G71+G76)</f>
        <v>16650</v>
      </c>
      <c r="H70" s="112">
        <f t="shared" si="1"/>
        <v>57.740544855733603</v>
      </c>
      <c r="I70" s="170">
        <f t="shared" si="2"/>
        <v>100</v>
      </c>
    </row>
    <row r="71" spans="1:9" x14ac:dyDescent="0.25">
      <c r="A71" s="80">
        <v>3</v>
      </c>
      <c r="B71" s="92" t="s">
        <v>122</v>
      </c>
      <c r="C71" s="91">
        <f>SUM(C72)</f>
        <v>28835.89</v>
      </c>
      <c r="D71" s="138">
        <f>SUM(D72)</f>
        <v>13650</v>
      </c>
      <c r="E71" s="91">
        <f>SUM(E72)</f>
        <v>13650</v>
      </c>
      <c r="F71" s="81">
        <v>13650</v>
      </c>
      <c r="G71" s="219">
        <v>13650</v>
      </c>
      <c r="H71" s="112">
        <v>0</v>
      </c>
      <c r="I71" s="170">
        <f t="shared" si="2"/>
        <v>100</v>
      </c>
    </row>
    <row r="72" spans="1:9" s="290" customFormat="1" x14ac:dyDescent="0.25">
      <c r="A72" s="46">
        <v>32</v>
      </c>
      <c r="B72" s="47" t="s">
        <v>30</v>
      </c>
      <c r="C72" s="90">
        <v>28835.89</v>
      </c>
      <c r="D72" s="139">
        <v>13650</v>
      </c>
      <c r="E72" s="90">
        <v>13650</v>
      </c>
      <c r="F72" s="48">
        <v>13650</v>
      </c>
      <c r="G72" s="220">
        <v>13650</v>
      </c>
      <c r="H72" s="288">
        <v>0</v>
      </c>
      <c r="I72" s="289">
        <f t="shared" ref="I72:I135" si="7">SUM(E72/D72)*100</f>
        <v>100</v>
      </c>
    </row>
    <row r="73" spans="1:9" hidden="1" x14ac:dyDescent="0.25">
      <c r="A73" s="46">
        <v>321</v>
      </c>
      <c r="B73" s="47" t="s">
        <v>123</v>
      </c>
      <c r="C73" s="90">
        <v>0</v>
      </c>
      <c r="D73" s="139">
        <v>4500</v>
      </c>
      <c r="E73" s="90">
        <v>1500</v>
      </c>
      <c r="F73" s="81"/>
      <c r="G73" s="219"/>
      <c r="H73" s="112" t="e">
        <f t="shared" ref="H73:H135" si="8">SUM(E73/C73)*100</f>
        <v>#DIV/0!</v>
      </c>
      <c r="I73" s="170">
        <f t="shared" si="7"/>
        <v>33.333333333333329</v>
      </c>
    </row>
    <row r="74" spans="1:9" hidden="1" x14ac:dyDescent="0.25">
      <c r="A74" s="46">
        <v>323</v>
      </c>
      <c r="B74" s="47" t="s">
        <v>68</v>
      </c>
      <c r="C74" s="90">
        <v>0</v>
      </c>
      <c r="D74" s="139">
        <v>3000</v>
      </c>
      <c r="E74" s="90">
        <v>1500</v>
      </c>
      <c r="F74" s="81"/>
      <c r="G74" s="219"/>
      <c r="H74" s="112" t="e">
        <f t="shared" si="8"/>
        <v>#DIV/0!</v>
      </c>
      <c r="I74" s="170">
        <f t="shared" si="7"/>
        <v>50</v>
      </c>
    </row>
    <row r="75" spans="1:9" hidden="1" x14ac:dyDescent="0.25">
      <c r="A75" s="46">
        <v>324</v>
      </c>
      <c r="B75" s="47" t="s">
        <v>124</v>
      </c>
      <c r="C75" s="90">
        <v>0</v>
      </c>
      <c r="D75" s="139">
        <v>0</v>
      </c>
      <c r="E75" s="90">
        <v>0</v>
      </c>
      <c r="F75" s="81"/>
      <c r="G75" s="219"/>
      <c r="H75" s="112" t="e">
        <f t="shared" si="8"/>
        <v>#DIV/0!</v>
      </c>
      <c r="I75" s="170" t="e">
        <f t="shared" si="7"/>
        <v>#DIV/0!</v>
      </c>
    </row>
    <row r="76" spans="1:9" x14ac:dyDescent="0.25">
      <c r="A76" s="80">
        <v>4</v>
      </c>
      <c r="B76" s="92" t="s">
        <v>112</v>
      </c>
      <c r="C76" s="91">
        <f>SUM(C77)</f>
        <v>0</v>
      </c>
      <c r="D76" s="138">
        <f>SUM(D77)</f>
        <v>3000</v>
      </c>
      <c r="E76" s="91">
        <f>SUM(E77)</f>
        <v>3000</v>
      </c>
      <c r="F76" s="81">
        <f>SUM(F77)</f>
        <v>3000</v>
      </c>
      <c r="G76" s="219">
        <f>SUM(G77)</f>
        <v>3000</v>
      </c>
      <c r="H76" s="112">
        <v>0</v>
      </c>
      <c r="I76" s="170">
        <v>0</v>
      </c>
    </row>
    <row r="77" spans="1:9" s="290" customFormat="1" x14ac:dyDescent="0.25">
      <c r="A77" s="46">
        <v>42</v>
      </c>
      <c r="B77" s="47" t="s">
        <v>125</v>
      </c>
      <c r="C77" s="90">
        <v>0</v>
      </c>
      <c r="D77" s="139">
        <v>3000</v>
      </c>
      <c r="E77" s="90">
        <v>3000</v>
      </c>
      <c r="F77" s="48">
        <v>3000</v>
      </c>
      <c r="G77" s="220">
        <v>3000</v>
      </c>
      <c r="H77" s="288">
        <v>0</v>
      </c>
      <c r="I77" s="289">
        <v>0</v>
      </c>
    </row>
    <row r="78" spans="1:9" hidden="1" x14ac:dyDescent="0.25">
      <c r="A78" s="46">
        <v>422</v>
      </c>
      <c r="B78" s="47" t="s">
        <v>126</v>
      </c>
      <c r="C78" s="90">
        <v>248.99</v>
      </c>
      <c r="D78" s="139">
        <v>0</v>
      </c>
      <c r="E78" s="90">
        <v>0</v>
      </c>
      <c r="F78" s="81"/>
      <c r="G78" s="96"/>
      <c r="H78" s="112">
        <f t="shared" si="8"/>
        <v>0</v>
      </c>
      <c r="I78" s="170" t="e">
        <f t="shared" si="7"/>
        <v>#DIV/0!</v>
      </c>
    </row>
    <row r="79" spans="1:9" x14ac:dyDescent="0.25">
      <c r="A79" s="88"/>
      <c r="B79" s="89"/>
      <c r="C79" s="90"/>
      <c r="D79" s="139"/>
      <c r="E79" s="90"/>
      <c r="F79" s="81"/>
      <c r="G79" s="96"/>
      <c r="H79" s="112"/>
      <c r="I79" s="170"/>
    </row>
    <row r="80" spans="1:9" x14ac:dyDescent="0.25">
      <c r="A80" s="88"/>
      <c r="B80" s="89"/>
      <c r="C80" s="90"/>
      <c r="D80" s="139"/>
      <c r="E80" s="90"/>
      <c r="F80" s="81"/>
      <c r="G80" s="96"/>
      <c r="H80" s="112"/>
      <c r="I80" s="170"/>
    </row>
    <row r="81" spans="1:9" x14ac:dyDescent="0.25">
      <c r="A81" s="83" t="s">
        <v>79</v>
      </c>
      <c r="B81" s="95" t="s">
        <v>275</v>
      </c>
      <c r="C81" s="91">
        <f t="shared" ref="C81:E82" si="9">SUM(C82)</f>
        <v>1491.25</v>
      </c>
      <c r="D81" s="138">
        <f t="shared" si="9"/>
        <v>1440</v>
      </c>
      <c r="E81" s="91">
        <f t="shared" si="9"/>
        <v>1440</v>
      </c>
      <c r="F81" s="81">
        <f>SUM(F83)</f>
        <v>1440</v>
      </c>
      <c r="G81" s="219">
        <f>SUM(G83)</f>
        <v>1440</v>
      </c>
      <c r="H81" s="112">
        <v>0</v>
      </c>
      <c r="I81" s="170">
        <v>0</v>
      </c>
    </row>
    <row r="82" spans="1:9" x14ac:dyDescent="0.25">
      <c r="A82" s="80">
        <v>3</v>
      </c>
      <c r="B82" s="92" t="s">
        <v>122</v>
      </c>
      <c r="C82" s="91">
        <f t="shared" si="9"/>
        <v>1491.25</v>
      </c>
      <c r="D82" s="138">
        <f t="shared" si="9"/>
        <v>1440</v>
      </c>
      <c r="E82" s="91">
        <f t="shared" si="9"/>
        <v>1440</v>
      </c>
      <c r="F82" s="81">
        <v>1440</v>
      </c>
      <c r="G82" s="219">
        <v>1440</v>
      </c>
      <c r="H82" s="112">
        <v>0</v>
      </c>
      <c r="I82" s="170">
        <v>0</v>
      </c>
    </row>
    <row r="83" spans="1:9" s="290" customFormat="1" x14ac:dyDescent="0.25">
      <c r="A83" s="46">
        <v>32</v>
      </c>
      <c r="B83" s="47" t="s">
        <v>30</v>
      </c>
      <c r="C83" s="90">
        <v>1491.25</v>
      </c>
      <c r="D83" s="139">
        <v>1440</v>
      </c>
      <c r="E83" s="90">
        <v>1440</v>
      </c>
      <c r="F83" s="48">
        <v>1440</v>
      </c>
      <c r="G83" s="220">
        <v>1440</v>
      </c>
      <c r="H83" s="288">
        <v>0</v>
      </c>
      <c r="I83" s="289">
        <v>0</v>
      </c>
    </row>
    <row r="84" spans="1:9" x14ac:dyDescent="0.25">
      <c r="A84" s="88"/>
      <c r="B84" s="89"/>
      <c r="C84" s="90"/>
      <c r="D84" s="139"/>
      <c r="E84" s="90"/>
      <c r="F84" s="81"/>
      <c r="G84" s="220"/>
      <c r="H84" s="112"/>
      <c r="I84" s="170"/>
    </row>
    <row r="85" spans="1:9" x14ac:dyDescent="0.25">
      <c r="A85" s="88"/>
      <c r="B85" s="89"/>
      <c r="C85" s="90"/>
      <c r="D85" s="139"/>
      <c r="E85" s="90"/>
      <c r="F85" s="81"/>
      <c r="G85" s="96"/>
      <c r="H85" s="112"/>
      <c r="I85" s="170"/>
    </row>
    <row r="86" spans="1:9" ht="26.25" x14ac:dyDescent="0.25">
      <c r="A86" s="263">
        <v>2301</v>
      </c>
      <c r="B86" s="264" t="s">
        <v>127</v>
      </c>
      <c r="C86" s="265">
        <f>SUM(C87+C94+C113+C129+C138+C147+C165+C179+C187+C197)</f>
        <v>29944.33</v>
      </c>
      <c r="D86" s="266">
        <f>SUM(D87+D94+D113+D129+D138+D147+D159+D165+D179+D187+D197)</f>
        <v>25014.79</v>
      </c>
      <c r="E86" s="265">
        <f>SUM(E87+E94+E113+E129+E138+E147+E159+E165+E179+E187+E197)</f>
        <v>25014.79</v>
      </c>
      <c r="F86" s="267">
        <f>SUM(F87+F94+F113+F129+F138+F147+F159+F165+F179+F187+F197)</f>
        <v>25014.79</v>
      </c>
      <c r="G86" s="270">
        <f>SUM(G87+G94+G113+G129+G138+G147+G159+G165+G179+G179+G187+G197)</f>
        <v>25014.79</v>
      </c>
      <c r="H86" s="268">
        <f t="shared" si="8"/>
        <v>83.537651368389277</v>
      </c>
      <c r="I86" s="269">
        <f t="shared" si="7"/>
        <v>100</v>
      </c>
    </row>
    <row r="87" spans="1:9" x14ac:dyDescent="0.25">
      <c r="A87" s="221" t="s">
        <v>84</v>
      </c>
      <c r="B87" s="222" t="s">
        <v>85</v>
      </c>
      <c r="C87" s="223">
        <f t="shared" ref="C87:D89" si="10">SUM(C88)</f>
        <v>9650.68</v>
      </c>
      <c r="D87" s="224">
        <f t="shared" si="10"/>
        <v>1900</v>
      </c>
      <c r="E87" s="223">
        <f>SUM(E89)</f>
        <v>1900</v>
      </c>
      <c r="F87" s="223">
        <f>SUM(F89)</f>
        <v>1900</v>
      </c>
      <c r="G87" s="223">
        <f>SUM(G90)</f>
        <v>1900</v>
      </c>
      <c r="H87" s="233">
        <v>0</v>
      </c>
      <c r="I87" s="234">
        <f t="shared" si="7"/>
        <v>100</v>
      </c>
    </row>
    <row r="88" spans="1:9" x14ac:dyDescent="0.25">
      <c r="A88" s="80" t="s">
        <v>79</v>
      </c>
      <c r="B88" s="92" t="s">
        <v>86</v>
      </c>
      <c r="C88" s="91">
        <f t="shared" si="10"/>
        <v>9650.68</v>
      </c>
      <c r="D88" s="138">
        <f t="shared" si="10"/>
        <v>1900</v>
      </c>
      <c r="E88" s="91">
        <f>SUM(E89)</f>
        <v>1900</v>
      </c>
      <c r="F88" s="91">
        <f>SUM(F90)</f>
        <v>1900</v>
      </c>
      <c r="G88" s="91">
        <f>SUM(G90)</f>
        <v>1900</v>
      </c>
      <c r="H88" s="112">
        <v>0</v>
      </c>
      <c r="I88" s="170">
        <f t="shared" si="7"/>
        <v>100</v>
      </c>
    </row>
    <row r="89" spans="1:9" x14ac:dyDescent="0.25">
      <c r="A89" s="80">
        <v>3</v>
      </c>
      <c r="B89" s="92" t="s">
        <v>19</v>
      </c>
      <c r="C89" s="91">
        <f t="shared" si="10"/>
        <v>9650.68</v>
      </c>
      <c r="D89" s="138">
        <f t="shared" si="10"/>
        <v>1900</v>
      </c>
      <c r="E89" s="91">
        <f>SUM(E90)</f>
        <v>1900</v>
      </c>
      <c r="F89" s="91">
        <f>SUM(F90)</f>
        <v>1900</v>
      </c>
      <c r="G89" s="91">
        <f>SUM(G90)</f>
        <v>1900</v>
      </c>
      <c r="H89" s="112">
        <v>0</v>
      </c>
      <c r="I89" s="170">
        <f t="shared" si="7"/>
        <v>100</v>
      </c>
    </row>
    <row r="90" spans="1:9" s="290" customFormat="1" x14ac:dyDescent="0.25">
      <c r="A90" s="46">
        <v>32</v>
      </c>
      <c r="B90" s="47" t="s">
        <v>30</v>
      </c>
      <c r="C90" s="90">
        <v>9650.68</v>
      </c>
      <c r="D90" s="139">
        <v>1900</v>
      </c>
      <c r="E90" s="90">
        <v>1900</v>
      </c>
      <c r="F90" s="90">
        <v>1900</v>
      </c>
      <c r="G90" s="90">
        <v>1900</v>
      </c>
      <c r="H90" s="288">
        <v>0</v>
      </c>
      <c r="I90" s="289">
        <f t="shared" si="7"/>
        <v>100</v>
      </c>
    </row>
    <row r="91" spans="1:9" hidden="1" x14ac:dyDescent="0.25">
      <c r="A91" s="46">
        <v>321</v>
      </c>
      <c r="B91" s="47" t="s">
        <v>66</v>
      </c>
      <c r="C91" s="90">
        <v>0</v>
      </c>
      <c r="D91" s="139">
        <v>12798.88</v>
      </c>
      <c r="E91" s="90">
        <v>12798.88</v>
      </c>
      <c r="F91" s="90"/>
      <c r="G91" s="91"/>
      <c r="H91" s="112" t="e">
        <f t="shared" si="8"/>
        <v>#DIV/0!</v>
      </c>
      <c r="I91" s="170">
        <f t="shared" si="7"/>
        <v>100</v>
      </c>
    </row>
    <row r="92" spans="1:9" hidden="1" x14ac:dyDescent="0.25">
      <c r="A92" s="46">
        <v>322</v>
      </c>
      <c r="B92" s="47" t="s">
        <v>87</v>
      </c>
      <c r="C92" s="90">
        <v>0</v>
      </c>
      <c r="D92" s="139">
        <v>0</v>
      </c>
      <c r="E92" s="90">
        <v>0</v>
      </c>
      <c r="F92" s="90">
        <v>22991</v>
      </c>
      <c r="G92" s="90">
        <v>22991</v>
      </c>
      <c r="H92" s="112" t="e">
        <f t="shared" si="8"/>
        <v>#DIV/0!</v>
      </c>
      <c r="I92" s="170" t="e">
        <f t="shared" si="7"/>
        <v>#DIV/0!</v>
      </c>
    </row>
    <row r="93" spans="1:9" x14ac:dyDescent="0.25">
      <c r="A93" s="80"/>
      <c r="B93" s="92"/>
      <c r="C93" s="81"/>
      <c r="D93" s="134"/>
      <c r="E93" s="81"/>
      <c r="F93" s="81"/>
      <c r="G93" s="81"/>
      <c r="H93" s="112"/>
      <c r="I93" s="170"/>
    </row>
    <row r="94" spans="1:9" x14ac:dyDescent="0.25">
      <c r="A94" s="221" t="s">
        <v>88</v>
      </c>
      <c r="B94" s="222" t="s">
        <v>89</v>
      </c>
      <c r="C94" s="216">
        <f>SUM(C95+C102)</f>
        <v>1760</v>
      </c>
      <c r="D94" s="217">
        <f>SUM(D95+D102)</f>
        <v>1500</v>
      </c>
      <c r="E94" s="216">
        <f>SUM(E95+E102)</f>
        <v>1500</v>
      </c>
      <c r="F94" s="216">
        <f>SUM(F95+F102)</f>
        <v>1500</v>
      </c>
      <c r="G94" s="216">
        <f>SUM(G95+G102)</f>
        <v>1500</v>
      </c>
      <c r="H94" s="233">
        <f t="shared" si="8"/>
        <v>85.227272727272734</v>
      </c>
      <c r="I94" s="234">
        <f t="shared" si="7"/>
        <v>100</v>
      </c>
    </row>
    <row r="95" spans="1:9" x14ac:dyDescent="0.25">
      <c r="A95" s="80" t="s">
        <v>79</v>
      </c>
      <c r="B95" s="92" t="s">
        <v>86</v>
      </c>
      <c r="C95" s="81">
        <f>SUM(C96)</f>
        <v>300</v>
      </c>
      <c r="D95" s="134">
        <f>SUM(D96)</f>
        <v>0</v>
      </c>
      <c r="E95" s="81">
        <v>0</v>
      </c>
      <c r="F95" s="81">
        <v>0</v>
      </c>
      <c r="G95" s="81">
        <v>0</v>
      </c>
      <c r="H95" s="112">
        <f t="shared" si="8"/>
        <v>0</v>
      </c>
      <c r="I95" s="170">
        <v>0</v>
      </c>
    </row>
    <row r="96" spans="1:9" x14ac:dyDescent="0.25">
      <c r="A96" s="80">
        <v>3</v>
      </c>
      <c r="B96" s="92" t="s">
        <v>19</v>
      </c>
      <c r="C96" s="81">
        <f>SUM(C97)</f>
        <v>300</v>
      </c>
      <c r="D96" s="134">
        <f>SUM(D97)</f>
        <v>0</v>
      </c>
      <c r="E96" s="81">
        <v>0</v>
      </c>
      <c r="F96" s="81">
        <v>0</v>
      </c>
      <c r="G96" s="81">
        <v>0</v>
      </c>
      <c r="H96" s="112">
        <f t="shared" si="8"/>
        <v>0</v>
      </c>
      <c r="I96" s="170">
        <v>0</v>
      </c>
    </row>
    <row r="97" spans="1:9" x14ac:dyDescent="0.25">
      <c r="A97" s="80">
        <v>32</v>
      </c>
      <c r="B97" s="92" t="s">
        <v>30</v>
      </c>
      <c r="C97" s="81">
        <v>300</v>
      </c>
      <c r="D97" s="134">
        <v>0</v>
      </c>
      <c r="E97" s="81">
        <v>0</v>
      </c>
      <c r="F97" s="81">
        <v>0</v>
      </c>
      <c r="G97" s="81">
        <v>0</v>
      </c>
      <c r="H97" s="112">
        <f t="shared" si="8"/>
        <v>0</v>
      </c>
      <c r="I97" s="170">
        <v>0</v>
      </c>
    </row>
    <row r="98" spans="1:9" hidden="1" x14ac:dyDescent="0.25">
      <c r="A98" s="46">
        <v>321</v>
      </c>
      <c r="B98" s="47" t="s">
        <v>128</v>
      </c>
      <c r="C98" s="48">
        <v>0</v>
      </c>
      <c r="D98" s="135">
        <v>0</v>
      </c>
      <c r="E98" s="48">
        <v>0</v>
      </c>
      <c r="F98" s="81"/>
      <c r="G98" s="81"/>
      <c r="H98" s="112" t="e">
        <f t="shared" si="8"/>
        <v>#DIV/0!</v>
      </c>
      <c r="I98" s="170" t="e">
        <f t="shared" si="7"/>
        <v>#DIV/0!</v>
      </c>
    </row>
    <row r="99" spans="1:9" hidden="1" x14ac:dyDescent="0.25">
      <c r="A99" s="46">
        <v>323</v>
      </c>
      <c r="B99" s="47" t="s">
        <v>68</v>
      </c>
      <c r="C99" s="48">
        <v>371.62</v>
      </c>
      <c r="D99" s="135">
        <v>260</v>
      </c>
      <c r="E99" s="48">
        <v>0</v>
      </c>
      <c r="F99" s="81"/>
      <c r="G99" s="81"/>
      <c r="H99" s="112">
        <f t="shared" si="8"/>
        <v>0</v>
      </c>
      <c r="I99" s="170">
        <f t="shared" si="7"/>
        <v>0</v>
      </c>
    </row>
    <row r="100" spans="1:9" x14ac:dyDescent="0.25">
      <c r="A100" s="80"/>
      <c r="B100" s="47"/>
      <c r="C100" s="48"/>
      <c r="D100" s="135"/>
      <c r="E100" s="48"/>
      <c r="F100" s="81"/>
      <c r="G100" s="81"/>
      <c r="H100" s="112"/>
      <c r="I100" s="170"/>
    </row>
    <row r="101" spans="1:9" x14ac:dyDescent="0.25">
      <c r="A101" s="80"/>
      <c r="B101" s="47"/>
      <c r="C101" s="48"/>
      <c r="D101" s="135"/>
      <c r="E101" s="48"/>
      <c r="F101" s="81"/>
      <c r="G101" s="81"/>
      <c r="H101" s="112"/>
      <c r="I101" s="170"/>
    </row>
    <row r="102" spans="1:9" x14ac:dyDescent="0.25">
      <c r="A102" s="80" t="s">
        <v>55</v>
      </c>
      <c r="B102" s="87" t="s">
        <v>276</v>
      </c>
      <c r="C102" s="81">
        <f>SUM(C103)</f>
        <v>1460</v>
      </c>
      <c r="D102" s="134">
        <f>SUM(D103)</f>
        <v>1500</v>
      </c>
      <c r="E102" s="81">
        <f>SUM(E103)</f>
        <v>1500</v>
      </c>
      <c r="F102" s="81">
        <v>1500</v>
      </c>
      <c r="G102" s="81">
        <v>1500</v>
      </c>
      <c r="H102" s="112">
        <f t="shared" si="8"/>
        <v>102.73972602739727</v>
      </c>
      <c r="I102" s="170">
        <f t="shared" si="7"/>
        <v>100</v>
      </c>
    </row>
    <row r="103" spans="1:9" x14ac:dyDescent="0.25">
      <c r="A103" s="80">
        <v>3</v>
      </c>
      <c r="B103" s="92" t="s">
        <v>19</v>
      </c>
      <c r="C103" s="81">
        <f>SUM(C104+C107)</f>
        <v>1460</v>
      </c>
      <c r="D103" s="134">
        <f>SUM(D104+D107)</f>
        <v>1500</v>
      </c>
      <c r="E103" s="81">
        <f>SUM(E104+E107)</f>
        <v>1500</v>
      </c>
      <c r="F103" s="81">
        <v>1500</v>
      </c>
      <c r="G103" s="81">
        <v>1500</v>
      </c>
      <c r="H103" s="112">
        <f t="shared" si="8"/>
        <v>102.73972602739727</v>
      </c>
      <c r="I103" s="170">
        <f t="shared" si="7"/>
        <v>100</v>
      </c>
    </row>
    <row r="104" spans="1:9" s="290" customFormat="1" x14ac:dyDescent="0.25">
      <c r="A104" s="46">
        <v>31</v>
      </c>
      <c r="B104" s="89" t="s">
        <v>22</v>
      </c>
      <c r="C104" s="48">
        <v>0</v>
      </c>
      <c r="D104" s="135">
        <f>SUM(D105:D106)</f>
        <v>0</v>
      </c>
      <c r="E104" s="48">
        <f>SUM(E105)</f>
        <v>0</v>
      </c>
      <c r="F104" s="48">
        <v>0</v>
      </c>
      <c r="G104" s="48">
        <v>0</v>
      </c>
      <c r="H104" s="288">
        <v>0</v>
      </c>
      <c r="I104" s="289">
        <v>0</v>
      </c>
    </row>
    <row r="105" spans="1:9" s="290" customFormat="1" hidden="1" x14ac:dyDescent="0.25">
      <c r="A105" s="46">
        <v>311</v>
      </c>
      <c r="B105" s="89" t="s">
        <v>132</v>
      </c>
      <c r="C105" s="48">
        <v>54.68</v>
      </c>
      <c r="D105" s="135">
        <v>0</v>
      </c>
      <c r="E105" s="48">
        <v>0</v>
      </c>
      <c r="F105" s="48"/>
      <c r="G105" s="48"/>
      <c r="H105" s="288">
        <f t="shared" si="8"/>
        <v>0</v>
      </c>
      <c r="I105" s="289" t="e">
        <f t="shared" si="7"/>
        <v>#DIV/0!</v>
      </c>
    </row>
    <row r="106" spans="1:9" s="290" customFormat="1" hidden="1" x14ac:dyDescent="0.25">
      <c r="A106" s="46">
        <v>313</v>
      </c>
      <c r="B106" s="89" t="s">
        <v>129</v>
      </c>
      <c r="C106" s="48">
        <v>24.95</v>
      </c>
      <c r="D106" s="135">
        <v>0</v>
      </c>
      <c r="E106" s="48">
        <v>0</v>
      </c>
      <c r="F106" s="48"/>
      <c r="G106" s="48"/>
      <c r="H106" s="288">
        <f t="shared" si="8"/>
        <v>0</v>
      </c>
      <c r="I106" s="289" t="e">
        <f t="shared" si="7"/>
        <v>#DIV/0!</v>
      </c>
    </row>
    <row r="107" spans="1:9" s="290" customFormat="1" x14ac:dyDescent="0.25">
      <c r="A107" s="46">
        <v>32</v>
      </c>
      <c r="B107" s="89" t="s">
        <v>130</v>
      </c>
      <c r="C107" s="48">
        <v>1460</v>
      </c>
      <c r="D107" s="135">
        <v>1500</v>
      </c>
      <c r="E107" s="48">
        <v>1500</v>
      </c>
      <c r="F107" s="48">
        <v>1500</v>
      </c>
      <c r="G107" s="48">
        <v>1500</v>
      </c>
      <c r="H107" s="288">
        <f t="shared" si="8"/>
        <v>102.73972602739727</v>
      </c>
      <c r="I107" s="289">
        <f t="shared" si="7"/>
        <v>100</v>
      </c>
    </row>
    <row r="108" spans="1:9" hidden="1" x14ac:dyDescent="0.25">
      <c r="A108" s="46">
        <v>321</v>
      </c>
      <c r="B108" s="47" t="s">
        <v>131</v>
      </c>
      <c r="C108" s="48">
        <v>0</v>
      </c>
      <c r="D108" s="135">
        <v>0</v>
      </c>
      <c r="E108" s="48">
        <v>0</v>
      </c>
      <c r="F108" s="81">
        <v>398</v>
      </c>
      <c r="G108" s="81">
        <v>398</v>
      </c>
      <c r="H108" s="112" t="e">
        <f t="shared" si="8"/>
        <v>#DIV/0!</v>
      </c>
      <c r="I108" s="170" t="e">
        <f t="shared" si="7"/>
        <v>#DIV/0!</v>
      </c>
    </row>
    <row r="109" spans="1:9" hidden="1" x14ac:dyDescent="0.25">
      <c r="A109" s="46">
        <v>322</v>
      </c>
      <c r="B109" s="47" t="s">
        <v>67</v>
      </c>
      <c r="C109" s="48">
        <v>0</v>
      </c>
      <c r="D109" s="135">
        <v>0</v>
      </c>
      <c r="E109" s="48">
        <v>0</v>
      </c>
      <c r="F109" s="81"/>
      <c r="G109" s="81"/>
      <c r="H109" s="112" t="e">
        <f t="shared" si="8"/>
        <v>#DIV/0!</v>
      </c>
      <c r="I109" s="170" t="e">
        <f t="shared" si="7"/>
        <v>#DIV/0!</v>
      </c>
    </row>
    <row r="110" spans="1:9" hidden="1" x14ac:dyDescent="0.25">
      <c r="A110" s="46">
        <v>323</v>
      </c>
      <c r="B110" s="47" t="s">
        <v>68</v>
      </c>
      <c r="C110" s="48">
        <v>0</v>
      </c>
      <c r="D110" s="135">
        <v>1450</v>
      </c>
      <c r="E110" s="48">
        <v>1000</v>
      </c>
      <c r="F110" s="81"/>
      <c r="G110" s="81"/>
      <c r="H110" s="112" t="e">
        <f t="shared" si="8"/>
        <v>#DIV/0!</v>
      </c>
      <c r="I110" s="170">
        <f t="shared" si="7"/>
        <v>68.965517241379317</v>
      </c>
    </row>
    <row r="111" spans="1:9" hidden="1" x14ac:dyDescent="0.25">
      <c r="A111" s="46">
        <v>329</v>
      </c>
      <c r="B111" s="47" t="s">
        <v>115</v>
      </c>
      <c r="C111" s="48">
        <v>335.5</v>
      </c>
      <c r="D111" s="135">
        <v>0</v>
      </c>
      <c r="E111" s="48">
        <v>0</v>
      </c>
      <c r="F111" s="81"/>
      <c r="G111" s="81"/>
      <c r="H111" s="112">
        <f t="shared" si="8"/>
        <v>0</v>
      </c>
      <c r="I111" s="170" t="e">
        <f t="shared" si="7"/>
        <v>#DIV/0!</v>
      </c>
    </row>
    <row r="112" spans="1:9" ht="21.75" customHeight="1" x14ac:dyDescent="0.25">
      <c r="A112" s="80"/>
      <c r="B112" s="47"/>
      <c r="C112" s="81"/>
      <c r="D112" s="135"/>
      <c r="E112" s="48"/>
      <c r="F112" s="81"/>
      <c r="G112" s="81"/>
      <c r="H112" s="112"/>
      <c r="I112" s="170"/>
    </row>
    <row r="113" spans="1:9" x14ac:dyDescent="0.25">
      <c r="A113" s="221" t="s">
        <v>133</v>
      </c>
      <c r="B113" s="222" t="s">
        <v>208</v>
      </c>
      <c r="C113" s="216">
        <f>SUM(C114+C120+C124)</f>
        <v>5799</v>
      </c>
      <c r="D113" s="217">
        <f>SUM(D114+D120+D124)</f>
        <v>5799</v>
      </c>
      <c r="E113" s="216">
        <f>SUM(E114+E120+E124)</f>
        <v>5799</v>
      </c>
      <c r="F113" s="216">
        <f>SUM(F114+F120+F124)</f>
        <v>5799</v>
      </c>
      <c r="G113" s="216">
        <f>SUM(G114+G120+G124)</f>
        <v>5799</v>
      </c>
      <c r="H113" s="233">
        <v>0</v>
      </c>
      <c r="I113" s="234">
        <f t="shared" si="7"/>
        <v>100</v>
      </c>
    </row>
    <row r="114" spans="1:9" x14ac:dyDescent="0.25">
      <c r="A114" s="80" t="s">
        <v>55</v>
      </c>
      <c r="B114" s="92" t="s">
        <v>277</v>
      </c>
      <c r="C114" s="81">
        <f t="shared" ref="C114:D115" si="11">SUM(C115)</f>
        <v>5428</v>
      </c>
      <c r="D114" s="134">
        <f t="shared" si="11"/>
        <v>5428</v>
      </c>
      <c r="E114" s="81">
        <f>SUM(E115)</f>
        <v>5428</v>
      </c>
      <c r="F114" s="81">
        <v>5428</v>
      </c>
      <c r="G114" s="81">
        <v>5428</v>
      </c>
      <c r="H114" s="112">
        <v>0</v>
      </c>
      <c r="I114" s="170">
        <f t="shared" si="7"/>
        <v>100</v>
      </c>
    </row>
    <row r="115" spans="1:9" x14ac:dyDescent="0.25">
      <c r="A115" s="80">
        <v>3</v>
      </c>
      <c r="B115" s="92" t="s">
        <v>19</v>
      </c>
      <c r="C115" s="81">
        <f t="shared" si="11"/>
        <v>5428</v>
      </c>
      <c r="D115" s="134">
        <f t="shared" si="11"/>
        <v>5428</v>
      </c>
      <c r="E115" s="81">
        <f>SUM(E116)</f>
        <v>5428</v>
      </c>
      <c r="F115" s="81">
        <v>5428</v>
      </c>
      <c r="G115" s="81">
        <v>5428</v>
      </c>
      <c r="H115" s="112">
        <v>0</v>
      </c>
      <c r="I115" s="170">
        <f t="shared" si="7"/>
        <v>100</v>
      </c>
    </row>
    <row r="116" spans="1:9" s="290" customFormat="1" x14ac:dyDescent="0.25">
      <c r="A116" s="46">
        <v>32</v>
      </c>
      <c r="B116" s="47" t="s">
        <v>30</v>
      </c>
      <c r="C116" s="48">
        <v>5428</v>
      </c>
      <c r="D116" s="135">
        <v>5428</v>
      </c>
      <c r="E116" s="48">
        <v>5428</v>
      </c>
      <c r="F116" s="48">
        <v>5428</v>
      </c>
      <c r="G116" s="48">
        <v>5428</v>
      </c>
      <c r="H116" s="288">
        <v>0</v>
      </c>
      <c r="I116" s="289">
        <f t="shared" si="7"/>
        <v>100</v>
      </c>
    </row>
    <row r="117" spans="1:9" hidden="1" x14ac:dyDescent="0.25">
      <c r="A117" s="46">
        <v>323</v>
      </c>
      <c r="B117" s="47" t="s">
        <v>68</v>
      </c>
      <c r="C117" s="48">
        <v>0</v>
      </c>
      <c r="D117" s="135">
        <v>2130.2199999999998</v>
      </c>
      <c r="E117" s="48">
        <v>2000</v>
      </c>
      <c r="F117" s="48">
        <v>664</v>
      </c>
      <c r="G117" s="48">
        <v>664</v>
      </c>
      <c r="H117" s="112" t="e">
        <f t="shared" si="8"/>
        <v>#DIV/0!</v>
      </c>
      <c r="I117" s="170">
        <f t="shared" si="7"/>
        <v>93.887016364506962</v>
      </c>
    </row>
    <row r="118" spans="1:9" hidden="1" x14ac:dyDescent="0.25">
      <c r="A118" s="46">
        <v>329</v>
      </c>
      <c r="B118" s="47" t="s">
        <v>115</v>
      </c>
      <c r="C118" s="48">
        <v>0</v>
      </c>
      <c r="D118" s="135">
        <v>8432</v>
      </c>
      <c r="E118" s="48">
        <v>8000</v>
      </c>
      <c r="F118" s="48"/>
      <c r="G118" s="48"/>
      <c r="H118" s="112" t="e">
        <f t="shared" si="8"/>
        <v>#DIV/0!</v>
      </c>
      <c r="I118" s="170">
        <f t="shared" si="7"/>
        <v>94.876660341555976</v>
      </c>
    </row>
    <row r="119" spans="1:9" x14ac:dyDescent="0.25">
      <c r="A119" s="46"/>
      <c r="B119" s="47"/>
      <c r="C119" s="48"/>
      <c r="D119" s="135"/>
      <c r="E119" s="48"/>
      <c r="F119" s="48"/>
      <c r="G119" s="48"/>
      <c r="H119" s="112"/>
      <c r="I119" s="170"/>
    </row>
    <row r="120" spans="1:9" x14ac:dyDescent="0.25">
      <c r="A120" s="80" t="s">
        <v>55</v>
      </c>
      <c r="B120" s="92" t="s">
        <v>278</v>
      </c>
      <c r="C120" s="81">
        <f t="shared" ref="C120:D120" si="12">SUM(C121)</f>
        <v>221</v>
      </c>
      <c r="D120" s="134">
        <f t="shared" si="12"/>
        <v>221</v>
      </c>
      <c r="E120" s="81">
        <f t="shared" ref="E120:G121" si="13">SUM(E121)</f>
        <v>221</v>
      </c>
      <c r="F120" s="81">
        <f t="shared" si="13"/>
        <v>221</v>
      </c>
      <c r="G120" s="81">
        <f t="shared" si="13"/>
        <v>221</v>
      </c>
      <c r="H120" s="112">
        <v>0</v>
      </c>
      <c r="I120" s="170">
        <v>0</v>
      </c>
    </row>
    <row r="121" spans="1:9" x14ac:dyDescent="0.25">
      <c r="A121" s="80">
        <v>3</v>
      </c>
      <c r="B121" s="92" t="s">
        <v>19</v>
      </c>
      <c r="C121" s="48">
        <f>SUM(C122)</f>
        <v>221</v>
      </c>
      <c r="D121" s="135">
        <f>SUM(D122)</f>
        <v>221</v>
      </c>
      <c r="E121" s="48">
        <f t="shared" si="13"/>
        <v>221</v>
      </c>
      <c r="F121" s="48">
        <f t="shared" si="13"/>
        <v>221</v>
      </c>
      <c r="G121" s="48">
        <f t="shared" si="13"/>
        <v>221</v>
      </c>
      <c r="H121" s="112">
        <v>0</v>
      </c>
      <c r="I121" s="170">
        <v>0</v>
      </c>
    </row>
    <row r="122" spans="1:9" s="290" customFormat="1" x14ac:dyDescent="0.25">
      <c r="A122" s="46">
        <v>32</v>
      </c>
      <c r="B122" s="47" t="s">
        <v>30</v>
      </c>
      <c r="C122" s="48">
        <v>221</v>
      </c>
      <c r="D122" s="135">
        <v>221</v>
      </c>
      <c r="E122" s="48">
        <v>221</v>
      </c>
      <c r="F122" s="48">
        <v>221</v>
      </c>
      <c r="G122" s="48">
        <v>221</v>
      </c>
      <c r="H122" s="288">
        <v>0</v>
      </c>
      <c r="I122" s="289">
        <v>0</v>
      </c>
    </row>
    <row r="123" spans="1:9" x14ac:dyDescent="0.25">
      <c r="A123" s="46"/>
      <c r="B123" s="47"/>
      <c r="C123" s="48"/>
      <c r="D123" s="135"/>
      <c r="E123" s="48"/>
      <c r="F123" s="48"/>
      <c r="G123" s="48"/>
      <c r="H123" s="112"/>
      <c r="I123" s="170"/>
    </row>
    <row r="124" spans="1:9" x14ac:dyDescent="0.25">
      <c r="A124" s="80" t="s">
        <v>55</v>
      </c>
      <c r="B124" s="92" t="s">
        <v>279</v>
      </c>
      <c r="C124" s="81">
        <f t="shared" ref="C124:D124" si="14">SUM(C125)</f>
        <v>150</v>
      </c>
      <c r="D124" s="134">
        <f t="shared" si="14"/>
        <v>150</v>
      </c>
      <c r="E124" s="81">
        <f t="shared" ref="E124:G125" si="15">SUM(E125)</f>
        <v>150</v>
      </c>
      <c r="F124" s="81">
        <f t="shared" si="15"/>
        <v>150</v>
      </c>
      <c r="G124" s="81">
        <f t="shared" si="15"/>
        <v>150</v>
      </c>
      <c r="H124" s="112">
        <v>0</v>
      </c>
      <c r="I124" s="170">
        <v>0</v>
      </c>
    </row>
    <row r="125" spans="1:9" x14ac:dyDescent="0.25">
      <c r="A125" s="80">
        <v>3</v>
      </c>
      <c r="B125" s="92" t="s">
        <v>19</v>
      </c>
      <c r="C125" s="48">
        <f>SUM(C126)</f>
        <v>150</v>
      </c>
      <c r="D125" s="135">
        <f>SUM(D126)</f>
        <v>150</v>
      </c>
      <c r="E125" s="48">
        <f t="shared" si="15"/>
        <v>150</v>
      </c>
      <c r="F125" s="48">
        <f t="shared" si="15"/>
        <v>150</v>
      </c>
      <c r="G125" s="48">
        <f t="shared" si="15"/>
        <v>150</v>
      </c>
      <c r="H125" s="112">
        <v>0</v>
      </c>
      <c r="I125" s="170">
        <v>0</v>
      </c>
    </row>
    <row r="126" spans="1:9" s="290" customFormat="1" x14ac:dyDescent="0.25">
      <c r="A126" s="46">
        <v>32</v>
      </c>
      <c r="B126" s="47" t="s">
        <v>30</v>
      </c>
      <c r="C126" s="48">
        <v>150</v>
      </c>
      <c r="D126" s="135">
        <v>150</v>
      </c>
      <c r="E126" s="48">
        <v>150</v>
      </c>
      <c r="F126" s="48">
        <v>150</v>
      </c>
      <c r="G126" s="48">
        <v>150</v>
      </c>
      <c r="H126" s="288">
        <v>0</v>
      </c>
      <c r="I126" s="289">
        <v>0</v>
      </c>
    </row>
    <row r="127" spans="1:9" x14ac:dyDescent="0.25">
      <c r="A127" s="80"/>
      <c r="B127" s="47"/>
      <c r="C127" s="48"/>
      <c r="D127" s="135"/>
      <c r="E127" s="48"/>
      <c r="F127" s="48"/>
      <c r="G127" s="48"/>
      <c r="H127" s="112"/>
      <c r="I127" s="170"/>
    </row>
    <row r="128" spans="1:9" x14ac:dyDescent="0.25">
      <c r="A128" s="80"/>
      <c r="B128" s="92"/>
      <c r="C128" s="81"/>
      <c r="D128" s="135"/>
      <c r="E128" s="48"/>
      <c r="F128" s="81"/>
      <c r="G128" s="81"/>
      <c r="H128" s="112"/>
      <c r="I128" s="170"/>
    </row>
    <row r="129" spans="1:9" x14ac:dyDescent="0.25">
      <c r="A129" s="214" t="s">
        <v>135</v>
      </c>
      <c r="B129" s="218" t="s">
        <v>209</v>
      </c>
      <c r="C129" s="216">
        <f t="shared" ref="C129:D131" si="16">SUM(C130)</f>
        <v>500</v>
      </c>
      <c r="D129" s="217">
        <f t="shared" si="16"/>
        <v>500</v>
      </c>
      <c r="E129" s="216">
        <f>SUM(E130)</f>
        <v>500</v>
      </c>
      <c r="F129" s="216">
        <v>500</v>
      </c>
      <c r="G129" s="216">
        <v>500</v>
      </c>
      <c r="H129" s="233">
        <f t="shared" si="8"/>
        <v>100</v>
      </c>
      <c r="I129" s="234">
        <f t="shared" si="7"/>
        <v>100</v>
      </c>
    </row>
    <row r="130" spans="1:9" x14ac:dyDescent="0.25">
      <c r="A130" s="80" t="s">
        <v>79</v>
      </c>
      <c r="B130" s="92" t="s">
        <v>280</v>
      </c>
      <c r="C130" s="81">
        <f t="shared" si="16"/>
        <v>500</v>
      </c>
      <c r="D130" s="134">
        <f t="shared" si="16"/>
        <v>500</v>
      </c>
      <c r="E130" s="81">
        <f>SUM(E131)</f>
        <v>500</v>
      </c>
      <c r="F130" s="81">
        <v>500</v>
      </c>
      <c r="G130" s="81">
        <v>500</v>
      </c>
      <c r="H130" s="112">
        <f t="shared" si="8"/>
        <v>100</v>
      </c>
      <c r="I130" s="170">
        <f t="shared" si="7"/>
        <v>100</v>
      </c>
    </row>
    <row r="131" spans="1:9" x14ac:dyDescent="0.25">
      <c r="A131" s="80">
        <v>3</v>
      </c>
      <c r="B131" s="92" t="s">
        <v>19</v>
      </c>
      <c r="C131" s="81">
        <f t="shared" si="16"/>
        <v>500</v>
      </c>
      <c r="D131" s="134">
        <f t="shared" si="16"/>
        <v>500</v>
      </c>
      <c r="E131" s="81">
        <f>SUM(E132)</f>
        <v>500</v>
      </c>
      <c r="F131" s="81">
        <v>500</v>
      </c>
      <c r="G131" s="81">
        <v>500</v>
      </c>
      <c r="H131" s="112">
        <f t="shared" si="8"/>
        <v>100</v>
      </c>
      <c r="I131" s="170">
        <f t="shared" si="7"/>
        <v>100</v>
      </c>
    </row>
    <row r="132" spans="1:9" s="290" customFormat="1" x14ac:dyDescent="0.25">
      <c r="A132" s="46">
        <v>32</v>
      </c>
      <c r="B132" s="47" t="s">
        <v>30</v>
      </c>
      <c r="C132" s="48">
        <v>500</v>
      </c>
      <c r="D132" s="135">
        <v>500</v>
      </c>
      <c r="E132" s="48">
        <v>500</v>
      </c>
      <c r="F132" s="48">
        <v>500</v>
      </c>
      <c r="G132" s="48">
        <v>500</v>
      </c>
      <c r="H132" s="288">
        <f t="shared" si="8"/>
        <v>100</v>
      </c>
      <c r="I132" s="289">
        <f t="shared" si="7"/>
        <v>100</v>
      </c>
    </row>
    <row r="133" spans="1:9" hidden="1" x14ac:dyDescent="0.25">
      <c r="A133" s="46">
        <v>322</v>
      </c>
      <c r="B133" s="47" t="s">
        <v>67</v>
      </c>
      <c r="C133" s="48">
        <v>52.96</v>
      </c>
      <c r="D133" s="134">
        <v>0</v>
      </c>
      <c r="E133" s="48">
        <v>500</v>
      </c>
      <c r="F133" s="81"/>
      <c r="G133" s="81"/>
      <c r="H133" s="112">
        <f t="shared" si="8"/>
        <v>944.10876132930514</v>
      </c>
      <c r="I133" s="170" t="e">
        <f t="shared" si="7"/>
        <v>#DIV/0!</v>
      </c>
    </row>
    <row r="134" spans="1:9" hidden="1" x14ac:dyDescent="0.25">
      <c r="A134" s="46">
        <v>323</v>
      </c>
      <c r="B134" s="47" t="s">
        <v>68</v>
      </c>
      <c r="C134" s="48">
        <v>195.77</v>
      </c>
      <c r="D134" s="134">
        <v>0</v>
      </c>
      <c r="E134" s="48">
        <v>250</v>
      </c>
      <c r="F134" s="81"/>
      <c r="G134" s="81"/>
      <c r="H134" s="112">
        <f t="shared" si="8"/>
        <v>127.70087347397457</v>
      </c>
      <c r="I134" s="170" t="e">
        <f t="shared" si="7"/>
        <v>#DIV/0!</v>
      </c>
    </row>
    <row r="135" spans="1:9" hidden="1" x14ac:dyDescent="0.25">
      <c r="A135" s="46">
        <v>329</v>
      </c>
      <c r="B135" s="47" t="s">
        <v>138</v>
      </c>
      <c r="C135" s="48">
        <v>0</v>
      </c>
      <c r="D135" s="134">
        <v>1000</v>
      </c>
      <c r="E135" s="48">
        <v>250</v>
      </c>
      <c r="F135" s="81"/>
      <c r="G135" s="81"/>
      <c r="H135" s="112" t="e">
        <f t="shared" si="8"/>
        <v>#DIV/0!</v>
      </c>
      <c r="I135" s="170">
        <f t="shared" si="7"/>
        <v>25</v>
      </c>
    </row>
    <row r="136" spans="1:9" x14ac:dyDescent="0.25">
      <c r="A136" s="80"/>
      <c r="B136" s="92"/>
      <c r="C136" s="81"/>
      <c r="D136" s="134"/>
      <c r="E136" s="81"/>
      <c r="F136" s="81"/>
      <c r="G136" s="81"/>
      <c r="H136" s="112"/>
      <c r="I136" s="170"/>
    </row>
    <row r="137" spans="1:9" x14ac:dyDescent="0.25">
      <c r="A137" s="80"/>
      <c r="B137" s="92"/>
      <c r="C137" s="81"/>
      <c r="D137" s="134"/>
      <c r="E137" s="81"/>
      <c r="F137" s="81"/>
      <c r="G137" s="81"/>
      <c r="H137" s="112"/>
      <c r="I137" s="170"/>
    </row>
    <row r="138" spans="1:9" x14ac:dyDescent="0.25">
      <c r="A138" s="214" t="s">
        <v>139</v>
      </c>
      <c r="B138" s="218" t="s">
        <v>210</v>
      </c>
      <c r="C138" s="216">
        <f t="shared" ref="C138:E140" si="17">SUM(C139)</f>
        <v>500</v>
      </c>
      <c r="D138" s="217">
        <f t="shared" si="17"/>
        <v>500</v>
      </c>
      <c r="E138" s="216">
        <f t="shared" si="17"/>
        <v>500</v>
      </c>
      <c r="F138" s="216">
        <f>SUM(F140)</f>
        <v>500</v>
      </c>
      <c r="G138" s="216">
        <f>SUM(G140)</f>
        <v>500</v>
      </c>
      <c r="H138" s="233">
        <v>0</v>
      </c>
      <c r="I138" s="234">
        <v>0</v>
      </c>
    </row>
    <row r="139" spans="1:9" x14ac:dyDescent="0.25">
      <c r="A139" s="80" t="s">
        <v>79</v>
      </c>
      <c r="B139" s="92" t="s">
        <v>280</v>
      </c>
      <c r="C139" s="81">
        <f t="shared" si="17"/>
        <v>500</v>
      </c>
      <c r="D139" s="134">
        <f t="shared" si="17"/>
        <v>500</v>
      </c>
      <c r="E139" s="81">
        <f t="shared" si="17"/>
        <v>500</v>
      </c>
      <c r="F139" s="81">
        <f>SUM(F140)</f>
        <v>500</v>
      </c>
      <c r="G139" s="81">
        <f>SUM(G141)</f>
        <v>500</v>
      </c>
      <c r="H139" s="112">
        <v>0</v>
      </c>
      <c r="I139" s="170">
        <v>0</v>
      </c>
    </row>
    <row r="140" spans="1:9" x14ac:dyDescent="0.25">
      <c r="A140" s="80">
        <v>3</v>
      </c>
      <c r="B140" s="92" t="s">
        <v>19</v>
      </c>
      <c r="C140" s="81">
        <f t="shared" si="17"/>
        <v>500</v>
      </c>
      <c r="D140" s="134">
        <f t="shared" si="17"/>
        <v>500</v>
      </c>
      <c r="E140" s="81">
        <f t="shared" si="17"/>
        <v>500</v>
      </c>
      <c r="F140" s="81">
        <f>SUM(F141)</f>
        <v>500</v>
      </c>
      <c r="G140" s="81">
        <f>SUM(G141)</f>
        <v>500</v>
      </c>
      <c r="H140" s="112">
        <v>0</v>
      </c>
      <c r="I140" s="170">
        <v>0</v>
      </c>
    </row>
    <row r="141" spans="1:9" s="290" customFormat="1" x14ac:dyDescent="0.25">
      <c r="A141" s="46">
        <v>32</v>
      </c>
      <c r="B141" s="47" t="s">
        <v>30</v>
      </c>
      <c r="C141" s="48">
        <v>500</v>
      </c>
      <c r="D141" s="135">
        <v>500</v>
      </c>
      <c r="E141" s="48">
        <v>500</v>
      </c>
      <c r="F141" s="48">
        <v>500</v>
      </c>
      <c r="G141" s="48">
        <v>500</v>
      </c>
      <c r="H141" s="288">
        <v>0</v>
      </c>
      <c r="I141" s="289">
        <v>0</v>
      </c>
    </row>
    <row r="142" spans="1:9" hidden="1" x14ac:dyDescent="0.25">
      <c r="A142" s="46">
        <v>321</v>
      </c>
      <c r="B142" s="47" t="s">
        <v>66</v>
      </c>
      <c r="C142" s="48">
        <v>26.55</v>
      </c>
      <c r="D142" s="135">
        <v>0</v>
      </c>
      <c r="E142" s="48">
        <v>0</v>
      </c>
      <c r="F142" s="81"/>
      <c r="G142" s="81"/>
      <c r="H142" s="112">
        <f t="shared" ref="H142:H208" si="18">SUM(E142/C142)*100</f>
        <v>0</v>
      </c>
      <c r="I142" s="170" t="e">
        <f t="shared" ref="I142:I212" si="19">SUM(E142/D142)*100</f>
        <v>#DIV/0!</v>
      </c>
    </row>
    <row r="143" spans="1:9" hidden="1" x14ac:dyDescent="0.25">
      <c r="A143" s="46">
        <v>322</v>
      </c>
      <c r="B143" s="47" t="s">
        <v>67</v>
      </c>
      <c r="C143" s="48">
        <v>26.65</v>
      </c>
      <c r="D143" s="135">
        <v>0</v>
      </c>
      <c r="E143" s="48">
        <v>500</v>
      </c>
      <c r="F143" s="81"/>
      <c r="G143" s="81"/>
      <c r="H143" s="112">
        <f t="shared" si="18"/>
        <v>1876.172607879925</v>
      </c>
      <c r="I143" s="170" t="e">
        <f t="shared" si="19"/>
        <v>#DIV/0!</v>
      </c>
    </row>
    <row r="144" spans="1:9" hidden="1" x14ac:dyDescent="0.25">
      <c r="A144" s="46">
        <v>323</v>
      </c>
      <c r="B144" s="47" t="s">
        <v>68</v>
      </c>
      <c r="C144" s="48">
        <v>464.53</v>
      </c>
      <c r="D144" s="135">
        <v>0</v>
      </c>
      <c r="E144" s="48">
        <v>500</v>
      </c>
      <c r="F144" s="81"/>
      <c r="G144" s="81"/>
      <c r="H144" s="112">
        <f t="shared" si="18"/>
        <v>107.63567476804512</v>
      </c>
      <c r="I144" s="170" t="e">
        <f t="shared" si="19"/>
        <v>#DIV/0!</v>
      </c>
    </row>
    <row r="145" spans="1:9" x14ac:dyDescent="0.25">
      <c r="A145" s="80"/>
      <c r="B145" s="92"/>
      <c r="C145" s="81"/>
      <c r="D145" s="134"/>
      <c r="E145" s="81"/>
      <c r="F145" s="81"/>
      <c r="G145" s="81"/>
      <c r="H145" s="112"/>
      <c r="I145" s="170"/>
    </row>
    <row r="146" spans="1:9" x14ac:dyDescent="0.25">
      <c r="A146" s="83"/>
      <c r="B146" s="85"/>
      <c r="C146" s="81"/>
      <c r="D146" s="134"/>
      <c r="E146" s="81"/>
      <c r="F146" s="81"/>
      <c r="G146" s="81"/>
      <c r="H146" s="112"/>
      <c r="I146" s="170"/>
    </row>
    <row r="147" spans="1:9" ht="16.5" customHeight="1" x14ac:dyDescent="0.25">
      <c r="A147" s="214" t="s">
        <v>94</v>
      </c>
      <c r="B147" s="218" t="s">
        <v>95</v>
      </c>
      <c r="C147" s="223">
        <f>SUM(C148+C154)</f>
        <v>3900</v>
      </c>
      <c r="D147" s="224">
        <f>SUM(D148+D154)</f>
        <v>0</v>
      </c>
      <c r="E147" s="223">
        <f>SUM(E148+E154)</f>
        <v>0</v>
      </c>
      <c r="F147" s="216">
        <v>0</v>
      </c>
      <c r="G147" s="216">
        <v>0</v>
      </c>
      <c r="H147" s="233">
        <v>0</v>
      </c>
      <c r="I147" s="234">
        <v>0</v>
      </c>
    </row>
    <row r="148" spans="1:9" x14ac:dyDescent="0.25">
      <c r="A148" s="83" t="s">
        <v>79</v>
      </c>
      <c r="B148" s="87" t="s">
        <v>162</v>
      </c>
      <c r="C148" s="90">
        <f>SUM(C149)</f>
        <v>2106</v>
      </c>
      <c r="D148" s="138">
        <f>SUM(D149)</f>
        <v>0</v>
      </c>
      <c r="E148" s="91">
        <f>SUM(E149)</f>
        <v>0</v>
      </c>
      <c r="F148" s="81">
        <v>0</v>
      </c>
      <c r="G148" s="81">
        <v>0</v>
      </c>
      <c r="H148" s="112">
        <v>0</v>
      </c>
      <c r="I148" s="170">
        <v>0</v>
      </c>
    </row>
    <row r="149" spans="1:9" x14ac:dyDescent="0.25">
      <c r="A149" s="86">
        <v>3</v>
      </c>
      <c r="B149" s="95" t="s">
        <v>19</v>
      </c>
      <c r="C149" s="91">
        <f>SUM(C150)</f>
        <v>2106</v>
      </c>
      <c r="D149" s="138">
        <f>SUM(D150)</f>
        <v>0</v>
      </c>
      <c r="E149" s="91">
        <v>0</v>
      </c>
      <c r="F149" s="81">
        <v>0</v>
      </c>
      <c r="G149" s="81">
        <v>0</v>
      </c>
      <c r="H149" s="112">
        <v>0</v>
      </c>
      <c r="I149" s="170">
        <v>0</v>
      </c>
    </row>
    <row r="150" spans="1:9" s="290" customFormat="1" x14ac:dyDescent="0.25">
      <c r="A150" s="88">
        <v>37</v>
      </c>
      <c r="B150" s="89" t="s">
        <v>163</v>
      </c>
      <c r="C150" s="90">
        <v>2106</v>
      </c>
      <c r="D150" s="139">
        <v>0</v>
      </c>
      <c r="E150" s="90">
        <v>0</v>
      </c>
      <c r="F150" s="48">
        <v>0</v>
      </c>
      <c r="G150" s="48">
        <v>0</v>
      </c>
      <c r="H150" s="288">
        <v>0</v>
      </c>
      <c r="I150" s="289">
        <v>0</v>
      </c>
    </row>
    <row r="151" spans="1:9" hidden="1" x14ac:dyDescent="0.25">
      <c r="A151" s="88">
        <v>372</v>
      </c>
      <c r="B151" s="89" t="s">
        <v>163</v>
      </c>
      <c r="C151" s="90">
        <v>0</v>
      </c>
      <c r="D151" s="139">
        <v>3070.4</v>
      </c>
      <c r="E151" s="90">
        <v>3070.4</v>
      </c>
      <c r="F151" s="81"/>
      <c r="G151" s="81"/>
      <c r="H151" s="112" t="e">
        <f t="shared" si="18"/>
        <v>#DIV/0!</v>
      </c>
      <c r="I151" s="170">
        <f t="shared" si="19"/>
        <v>100</v>
      </c>
    </row>
    <row r="152" spans="1:9" x14ac:dyDescent="0.25">
      <c r="A152" s="88"/>
      <c r="B152" s="87"/>
      <c r="C152" s="90"/>
      <c r="D152" s="139"/>
      <c r="E152" s="91"/>
      <c r="F152" s="81"/>
      <c r="G152" s="81"/>
      <c r="H152" s="112"/>
      <c r="I152" s="170"/>
    </row>
    <row r="153" spans="1:9" x14ac:dyDescent="0.25">
      <c r="A153" s="88"/>
      <c r="B153" s="87"/>
      <c r="C153" s="90"/>
      <c r="D153" s="139"/>
      <c r="E153" s="91"/>
      <c r="F153" s="81"/>
      <c r="G153" s="81"/>
      <c r="H153" s="112"/>
      <c r="I153" s="170"/>
    </row>
    <row r="154" spans="1:9" x14ac:dyDescent="0.25">
      <c r="A154" s="83" t="s">
        <v>79</v>
      </c>
      <c r="B154" s="87" t="s">
        <v>281</v>
      </c>
      <c r="C154" s="91">
        <f>SUM(C155)</f>
        <v>1794</v>
      </c>
      <c r="D154" s="138">
        <f t="shared" ref="D154:E155" si="20">SUM(D155)</f>
        <v>0</v>
      </c>
      <c r="E154" s="91">
        <f t="shared" si="20"/>
        <v>0</v>
      </c>
      <c r="F154" s="81">
        <v>0</v>
      </c>
      <c r="G154" s="81">
        <v>0</v>
      </c>
      <c r="H154" s="112">
        <v>0</v>
      </c>
      <c r="I154" s="170">
        <v>0</v>
      </c>
    </row>
    <row r="155" spans="1:9" x14ac:dyDescent="0.25">
      <c r="A155" s="86">
        <v>3</v>
      </c>
      <c r="B155" s="95" t="s">
        <v>19</v>
      </c>
      <c r="C155" s="91">
        <f>SUM(C156)</f>
        <v>1794</v>
      </c>
      <c r="D155" s="138">
        <f t="shared" si="20"/>
        <v>0</v>
      </c>
      <c r="E155" s="91">
        <f t="shared" si="20"/>
        <v>0</v>
      </c>
      <c r="F155" s="81">
        <v>0</v>
      </c>
      <c r="G155" s="81">
        <v>0</v>
      </c>
      <c r="H155" s="112">
        <v>0</v>
      </c>
      <c r="I155" s="170">
        <v>0</v>
      </c>
    </row>
    <row r="156" spans="1:9" s="290" customFormat="1" x14ac:dyDescent="0.25">
      <c r="A156" s="88">
        <v>37</v>
      </c>
      <c r="B156" s="89" t="s">
        <v>163</v>
      </c>
      <c r="C156" s="90">
        <v>1794</v>
      </c>
      <c r="D156" s="139">
        <v>0</v>
      </c>
      <c r="E156" s="90">
        <v>0</v>
      </c>
      <c r="F156" s="48">
        <v>0</v>
      </c>
      <c r="G156" s="48">
        <v>0</v>
      </c>
      <c r="H156" s="288">
        <v>0</v>
      </c>
      <c r="I156" s="289">
        <v>0</v>
      </c>
    </row>
    <row r="157" spans="1:9" hidden="1" x14ac:dyDescent="0.25">
      <c r="A157" s="88">
        <v>372</v>
      </c>
      <c r="B157" s="89" t="s">
        <v>163</v>
      </c>
      <c r="C157" s="90">
        <v>0</v>
      </c>
      <c r="D157" s="139">
        <v>4395.2</v>
      </c>
      <c r="E157" s="90">
        <v>4395.2</v>
      </c>
      <c r="F157" s="81"/>
      <c r="G157" s="81"/>
      <c r="H157" s="112" t="e">
        <f t="shared" si="18"/>
        <v>#DIV/0!</v>
      </c>
      <c r="I157" s="170">
        <f t="shared" si="19"/>
        <v>100</v>
      </c>
    </row>
    <row r="158" spans="1:9" x14ac:dyDescent="0.25">
      <c r="A158" s="88"/>
      <c r="B158" s="89"/>
      <c r="C158" s="90"/>
      <c r="D158" s="139"/>
      <c r="E158" s="91"/>
      <c r="F158" s="81"/>
      <c r="G158" s="81"/>
      <c r="H158" s="112"/>
      <c r="I158" s="170"/>
    </row>
    <row r="159" spans="1:9" x14ac:dyDescent="0.25">
      <c r="A159" s="214" t="s">
        <v>262</v>
      </c>
      <c r="B159" s="218" t="s">
        <v>263</v>
      </c>
      <c r="C159" s="216">
        <f>SUM(C160)</f>
        <v>0</v>
      </c>
      <c r="D159" s="217">
        <f>SUM(D160)</f>
        <v>245</v>
      </c>
      <c r="E159" s="216">
        <f>SUM(E160)</f>
        <v>245</v>
      </c>
      <c r="F159" s="216">
        <f>SUM(F160)</f>
        <v>245</v>
      </c>
      <c r="G159" s="216">
        <f>SUM(G160)</f>
        <v>245</v>
      </c>
      <c r="H159" s="233">
        <v>0</v>
      </c>
      <c r="I159" s="234">
        <f t="shared" ref="I159:I162" si="21">SUM(E159/D159)*100</f>
        <v>100</v>
      </c>
    </row>
    <row r="160" spans="1:9" x14ac:dyDescent="0.25">
      <c r="A160" s="83" t="s">
        <v>79</v>
      </c>
      <c r="B160" s="95" t="s">
        <v>282</v>
      </c>
      <c r="C160" s="81">
        <v>0</v>
      </c>
      <c r="D160" s="134">
        <f>SUM(D162)</f>
        <v>245</v>
      </c>
      <c r="E160" s="81">
        <f t="shared" ref="E160:G161" si="22">SUM(E161)</f>
        <v>245</v>
      </c>
      <c r="F160" s="81">
        <f t="shared" si="22"/>
        <v>245</v>
      </c>
      <c r="G160" s="81">
        <f t="shared" si="22"/>
        <v>245</v>
      </c>
      <c r="H160" s="112">
        <v>0</v>
      </c>
      <c r="I160" s="170">
        <f t="shared" si="21"/>
        <v>100</v>
      </c>
    </row>
    <row r="161" spans="1:9" x14ac:dyDescent="0.25">
      <c r="A161" s="100">
        <v>3</v>
      </c>
      <c r="B161" s="95" t="s">
        <v>19</v>
      </c>
      <c r="C161" s="81">
        <v>0</v>
      </c>
      <c r="D161" s="134">
        <f>SUM(D162)</f>
        <v>245</v>
      </c>
      <c r="E161" s="81">
        <f t="shared" si="22"/>
        <v>245</v>
      </c>
      <c r="F161" s="81">
        <f t="shared" si="22"/>
        <v>245</v>
      </c>
      <c r="G161" s="81">
        <f t="shared" si="22"/>
        <v>245</v>
      </c>
      <c r="H161" s="112">
        <v>0</v>
      </c>
      <c r="I161" s="170">
        <f t="shared" si="21"/>
        <v>100</v>
      </c>
    </row>
    <row r="162" spans="1:9" s="290" customFormat="1" x14ac:dyDescent="0.25">
      <c r="A162" s="292">
        <v>32</v>
      </c>
      <c r="B162" s="293" t="s">
        <v>30</v>
      </c>
      <c r="C162" s="48">
        <v>0</v>
      </c>
      <c r="D162" s="135">
        <v>245</v>
      </c>
      <c r="E162" s="48">
        <v>245</v>
      </c>
      <c r="F162" s="48">
        <v>245</v>
      </c>
      <c r="G162" s="48">
        <v>245</v>
      </c>
      <c r="H162" s="288">
        <v>0</v>
      </c>
      <c r="I162" s="289">
        <f t="shared" si="21"/>
        <v>100</v>
      </c>
    </row>
    <row r="163" spans="1:9" x14ac:dyDescent="0.25">
      <c r="A163" s="88"/>
      <c r="B163" s="89"/>
      <c r="C163" s="90"/>
      <c r="D163" s="139"/>
      <c r="E163" s="91"/>
      <c r="F163" s="81"/>
      <c r="G163" s="81"/>
      <c r="H163" s="112"/>
      <c r="I163" s="170"/>
    </row>
    <row r="164" spans="1:9" x14ac:dyDescent="0.25">
      <c r="A164" s="97"/>
      <c r="B164" s="98"/>
      <c r="C164" s="99"/>
      <c r="D164" s="134"/>
      <c r="E164" s="81"/>
      <c r="F164" s="81"/>
      <c r="G164" s="81"/>
      <c r="H164" s="112"/>
      <c r="I164" s="170"/>
    </row>
    <row r="165" spans="1:9" x14ac:dyDescent="0.25">
      <c r="A165" s="214" t="s">
        <v>97</v>
      </c>
      <c r="B165" s="218" t="s">
        <v>211</v>
      </c>
      <c r="C165" s="216">
        <f>SUM(C166)</f>
        <v>6019.65</v>
      </c>
      <c r="D165" s="217">
        <f>SUM(D166)</f>
        <v>12755.79</v>
      </c>
      <c r="E165" s="216">
        <f>SUM(E166)</f>
        <v>12755.79</v>
      </c>
      <c r="F165" s="216">
        <f>SUM(F166)</f>
        <v>12755.79</v>
      </c>
      <c r="G165" s="216">
        <f>SUM(G166)</f>
        <v>12755.79</v>
      </c>
      <c r="H165" s="233">
        <f t="shared" si="18"/>
        <v>211.90251924945804</v>
      </c>
      <c r="I165" s="234">
        <f t="shared" si="19"/>
        <v>100</v>
      </c>
    </row>
    <row r="166" spans="1:9" x14ac:dyDescent="0.25">
      <c r="A166" s="83" t="s">
        <v>79</v>
      </c>
      <c r="B166" s="95" t="s">
        <v>283</v>
      </c>
      <c r="C166" s="81">
        <f>SUM(C167+C175)</f>
        <v>6019.65</v>
      </c>
      <c r="D166" s="134">
        <f>SUM(D167+D175)</f>
        <v>12755.79</v>
      </c>
      <c r="E166" s="81">
        <f>SUM(E167+E175)</f>
        <v>12755.79</v>
      </c>
      <c r="F166" s="81">
        <f>SUM(F167+F175)</f>
        <v>12755.79</v>
      </c>
      <c r="G166" s="81">
        <f>SUM(G167+G175)</f>
        <v>12755.79</v>
      </c>
      <c r="H166" s="112">
        <f t="shared" si="18"/>
        <v>211.90251924945804</v>
      </c>
      <c r="I166" s="170">
        <f t="shared" si="19"/>
        <v>100</v>
      </c>
    </row>
    <row r="167" spans="1:9" x14ac:dyDescent="0.25">
      <c r="A167" s="100">
        <v>3</v>
      </c>
      <c r="B167" s="95" t="s">
        <v>19</v>
      </c>
      <c r="C167" s="81">
        <f>SUM(C169+C174)</f>
        <v>6019.65</v>
      </c>
      <c r="D167" s="134">
        <f>SUM(D168+D169+D174)</f>
        <v>10755.79</v>
      </c>
      <c r="E167" s="81">
        <f>SUM(E168+E169+E174)</f>
        <v>10755.79</v>
      </c>
      <c r="F167" s="81">
        <f>SUM(F168+F169+F174)</f>
        <v>10755.79</v>
      </c>
      <c r="G167" s="81">
        <f>SUM(G168+G169+G174)</f>
        <v>10755.79</v>
      </c>
      <c r="H167" s="112">
        <f t="shared" si="18"/>
        <v>178.67799622901666</v>
      </c>
      <c r="I167" s="170">
        <f t="shared" si="19"/>
        <v>100</v>
      </c>
    </row>
    <row r="168" spans="1:9" s="290" customFormat="1" x14ac:dyDescent="0.25">
      <c r="A168" s="292">
        <v>31</v>
      </c>
      <c r="B168" s="89" t="s">
        <v>22</v>
      </c>
      <c r="C168" s="48">
        <v>0</v>
      </c>
      <c r="D168" s="135">
        <v>600</v>
      </c>
      <c r="E168" s="48">
        <v>600</v>
      </c>
      <c r="F168" s="48">
        <v>600</v>
      </c>
      <c r="G168" s="48">
        <v>600</v>
      </c>
      <c r="H168" s="288"/>
      <c r="I168" s="289"/>
    </row>
    <row r="169" spans="1:9" s="290" customFormat="1" x14ac:dyDescent="0.25">
      <c r="A169" s="292">
        <v>32</v>
      </c>
      <c r="B169" s="293" t="s">
        <v>30</v>
      </c>
      <c r="C169" s="48">
        <v>6019.5</v>
      </c>
      <c r="D169" s="135">
        <v>10145.790000000001</v>
      </c>
      <c r="E169" s="48">
        <v>10145.790000000001</v>
      </c>
      <c r="F169" s="48">
        <v>10145.790000000001</v>
      </c>
      <c r="G169" s="48">
        <v>10145.790000000001</v>
      </c>
      <c r="H169" s="288">
        <f t="shared" si="18"/>
        <v>168.54871667081986</v>
      </c>
      <c r="I169" s="289">
        <f t="shared" si="19"/>
        <v>100</v>
      </c>
    </row>
    <row r="170" spans="1:9" s="290" customFormat="1" hidden="1" x14ac:dyDescent="0.25">
      <c r="A170" s="46">
        <v>321</v>
      </c>
      <c r="B170" s="47" t="s">
        <v>131</v>
      </c>
      <c r="C170" s="90">
        <v>0</v>
      </c>
      <c r="D170" s="139">
        <v>650</v>
      </c>
      <c r="E170" s="90">
        <v>3000</v>
      </c>
      <c r="F170" s="90">
        <v>332</v>
      </c>
      <c r="G170" s="90">
        <v>332</v>
      </c>
      <c r="H170" s="288" t="e">
        <f t="shared" si="18"/>
        <v>#DIV/0!</v>
      </c>
      <c r="I170" s="289">
        <f t="shared" si="19"/>
        <v>461.53846153846149</v>
      </c>
    </row>
    <row r="171" spans="1:9" s="290" customFormat="1" hidden="1" x14ac:dyDescent="0.25">
      <c r="A171" s="46">
        <v>322</v>
      </c>
      <c r="B171" s="47" t="s">
        <v>67</v>
      </c>
      <c r="C171" s="90">
        <v>38.53</v>
      </c>
      <c r="D171" s="139">
        <v>600</v>
      </c>
      <c r="E171" s="90">
        <v>2000</v>
      </c>
      <c r="F171" s="90">
        <v>133</v>
      </c>
      <c r="G171" s="90">
        <v>133</v>
      </c>
      <c r="H171" s="288">
        <f t="shared" si="18"/>
        <v>5190.7604464053984</v>
      </c>
      <c r="I171" s="289">
        <f t="shared" si="19"/>
        <v>333.33333333333337</v>
      </c>
    </row>
    <row r="172" spans="1:9" s="290" customFormat="1" hidden="1" x14ac:dyDescent="0.25">
      <c r="A172" s="46">
        <v>323</v>
      </c>
      <c r="B172" s="47" t="s">
        <v>68</v>
      </c>
      <c r="C172" s="48">
        <v>973.85</v>
      </c>
      <c r="D172" s="135">
        <v>1950</v>
      </c>
      <c r="E172" s="48">
        <v>3000</v>
      </c>
      <c r="F172" s="48">
        <v>133</v>
      </c>
      <c r="G172" s="48">
        <v>133</v>
      </c>
      <c r="H172" s="288">
        <f t="shared" si="18"/>
        <v>308.05565538840682</v>
      </c>
      <c r="I172" s="289">
        <f t="shared" si="19"/>
        <v>153.84615384615387</v>
      </c>
    </row>
    <row r="173" spans="1:9" s="290" customFormat="1" hidden="1" x14ac:dyDescent="0.25">
      <c r="A173" s="46">
        <v>329</v>
      </c>
      <c r="B173" s="47" t="s">
        <v>91</v>
      </c>
      <c r="C173" s="48">
        <v>245.56</v>
      </c>
      <c r="D173" s="135">
        <v>0</v>
      </c>
      <c r="E173" s="48">
        <v>0</v>
      </c>
      <c r="F173" s="48">
        <v>199</v>
      </c>
      <c r="G173" s="48">
        <v>199</v>
      </c>
      <c r="H173" s="288">
        <f t="shared" si="18"/>
        <v>0</v>
      </c>
      <c r="I173" s="289" t="e">
        <f t="shared" si="19"/>
        <v>#DIV/0!</v>
      </c>
    </row>
    <row r="174" spans="1:9" s="290" customFormat="1" x14ac:dyDescent="0.25">
      <c r="A174" s="46">
        <v>34</v>
      </c>
      <c r="B174" s="47" t="s">
        <v>70</v>
      </c>
      <c r="C174" s="48">
        <v>0.15</v>
      </c>
      <c r="D174" s="135">
        <v>10</v>
      </c>
      <c r="E174" s="48">
        <v>10</v>
      </c>
      <c r="F174" s="48">
        <v>10</v>
      </c>
      <c r="G174" s="48">
        <v>10</v>
      </c>
      <c r="H174" s="288"/>
      <c r="I174" s="289"/>
    </row>
    <row r="175" spans="1:9" x14ac:dyDescent="0.25">
      <c r="A175" s="80">
        <v>4</v>
      </c>
      <c r="B175" s="101" t="s">
        <v>117</v>
      </c>
      <c r="C175" s="81">
        <f>SUM(C176)</f>
        <v>0</v>
      </c>
      <c r="D175" s="134">
        <f>SUM(D176)</f>
        <v>2000</v>
      </c>
      <c r="E175" s="81">
        <f>SUM(E176)</f>
        <v>2000</v>
      </c>
      <c r="F175" s="81">
        <f>SUM(F176)</f>
        <v>2000</v>
      </c>
      <c r="G175" s="81">
        <f>SUM(G176)</f>
        <v>2000</v>
      </c>
      <c r="H175" s="112">
        <v>0</v>
      </c>
      <c r="I175" s="170">
        <f t="shared" si="19"/>
        <v>100</v>
      </c>
    </row>
    <row r="176" spans="1:9" s="290" customFormat="1" x14ac:dyDescent="0.25">
      <c r="A176" s="46">
        <v>42</v>
      </c>
      <c r="B176" s="47" t="s">
        <v>118</v>
      </c>
      <c r="C176" s="48">
        <v>0</v>
      </c>
      <c r="D176" s="135">
        <v>2000</v>
      </c>
      <c r="E176" s="48">
        <v>2000</v>
      </c>
      <c r="F176" s="48">
        <v>2000</v>
      </c>
      <c r="G176" s="48">
        <v>2000</v>
      </c>
      <c r="H176" s="288">
        <v>0</v>
      </c>
      <c r="I176" s="289">
        <f t="shared" si="19"/>
        <v>100</v>
      </c>
    </row>
    <row r="177" spans="1:9" hidden="1" x14ac:dyDescent="0.25">
      <c r="A177" s="46">
        <v>422</v>
      </c>
      <c r="B177" s="47" t="s">
        <v>118</v>
      </c>
      <c r="C177" s="48">
        <v>0</v>
      </c>
      <c r="D177" s="135">
        <v>1800</v>
      </c>
      <c r="E177" s="48">
        <v>0</v>
      </c>
      <c r="F177" s="48"/>
      <c r="G177" s="48"/>
      <c r="H177" s="112" t="e">
        <f t="shared" si="18"/>
        <v>#DIV/0!</v>
      </c>
      <c r="I177" s="170">
        <f t="shared" si="19"/>
        <v>0</v>
      </c>
    </row>
    <row r="178" spans="1:9" x14ac:dyDescent="0.25">
      <c r="A178" s="80"/>
      <c r="B178" s="92"/>
      <c r="C178" s="81"/>
      <c r="D178" s="134"/>
      <c r="E178" s="81"/>
      <c r="F178" s="48"/>
      <c r="G178" s="48"/>
      <c r="H178" s="112"/>
      <c r="I178" s="170"/>
    </row>
    <row r="179" spans="1:9" x14ac:dyDescent="0.25">
      <c r="A179" s="225" t="s">
        <v>143</v>
      </c>
      <c r="B179" s="222" t="s">
        <v>212</v>
      </c>
      <c r="C179" s="216">
        <f>SUM(C180)</f>
        <v>0</v>
      </c>
      <c r="D179" s="217">
        <v>0</v>
      </c>
      <c r="E179" s="216">
        <f>SUM(E180)</f>
        <v>0</v>
      </c>
      <c r="F179" s="216">
        <v>0</v>
      </c>
      <c r="G179" s="216">
        <v>0</v>
      </c>
      <c r="H179" s="233">
        <v>0</v>
      </c>
      <c r="I179" s="234">
        <v>0</v>
      </c>
    </row>
    <row r="180" spans="1:9" x14ac:dyDescent="0.25">
      <c r="A180" s="102" t="s">
        <v>79</v>
      </c>
      <c r="B180" s="92" t="s">
        <v>284</v>
      </c>
      <c r="C180" s="81">
        <f>SUM(C181)</f>
        <v>0</v>
      </c>
      <c r="D180" s="134">
        <v>0</v>
      </c>
      <c r="E180" s="81">
        <v>0</v>
      </c>
      <c r="F180" s="81">
        <v>0</v>
      </c>
      <c r="G180" s="81">
        <v>0</v>
      </c>
      <c r="H180" s="112">
        <v>0</v>
      </c>
      <c r="I180" s="170">
        <v>0</v>
      </c>
    </row>
    <row r="181" spans="1:9" x14ac:dyDescent="0.25">
      <c r="A181" s="80">
        <v>3</v>
      </c>
      <c r="B181" s="95" t="s">
        <v>19</v>
      </c>
      <c r="C181" s="81">
        <f>SUM(C182)</f>
        <v>0</v>
      </c>
      <c r="D181" s="134">
        <v>0</v>
      </c>
      <c r="E181" s="81">
        <f>SUM(E182)</f>
        <v>0</v>
      </c>
      <c r="F181" s="81">
        <v>0</v>
      </c>
      <c r="G181" s="81">
        <v>0</v>
      </c>
      <c r="H181" s="112">
        <v>0</v>
      </c>
      <c r="I181" s="170">
        <v>0</v>
      </c>
    </row>
    <row r="182" spans="1:9" x14ac:dyDescent="0.25">
      <c r="A182" s="80">
        <v>32</v>
      </c>
      <c r="B182" s="95" t="s">
        <v>30</v>
      </c>
      <c r="C182" s="81">
        <v>0</v>
      </c>
      <c r="D182" s="134">
        <v>0</v>
      </c>
      <c r="E182" s="81">
        <v>0</v>
      </c>
      <c r="F182" s="81">
        <v>0</v>
      </c>
      <c r="G182" s="81">
        <v>0</v>
      </c>
      <c r="H182" s="112">
        <v>0</v>
      </c>
      <c r="I182" s="170">
        <v>0</v>
      </c>
    </row>
    <row r="183" spans="1:9" hidden="1" x14ac:dyDescent="0.25">
      <c r="A183" s="46">
        <v>321</v>
      </c>
      <c r="B183" s="47" t="s">
        <v>96</v>
      </c>
      <c r="C183" s="48">
        <v>0</v>
      </c>
      <c r="D183" s="135">
        <v>0</v>
      </c>
      <c r="E183" s="48">
        <v>300</v>
      </c>
      <c r="F183" s="48"/>
      <c r="G183" s="81"/>
      <c r="H183" s="112" t="e">
        <f t="shared" si="18"/>
        <v>#DIV/0!</v>
      </c>
      <c r="I183" s="170" t="e">
        <f t="shared" si="19"/>
        <v>#DIV/0!</v>
      </c>
    </row>
    <row r="184" spans="1:9" hidden="1" x14ac:dyDescent="0.25">
      <c r="A184" s="46">
        <v>324</v>
      </c>
      <c r="B184" s="47" t="s">
        <v>146</v>
      </c>
      <c r="C184" s="48">
        <v>0</v>
      </c>
      <c r="D184" s="135">
        <v>0</v>
      </c>
      <c r="E184" s="48">
        <v>0</v>
      </c>
      <c r="F184" s="48"/>
      <c r="G184" s="81"/>
      <c r="H184" s="112" t="e">
        <f t="shared" si="18"/>
        <v>#DIV/0!</v>
      </c>
      <c r="I184" s="170" t="e">
        <f t="shared" si="19"/>
        <v>#DIV/0!</v>
      </c>
    </row>
    <row r="185" spans="1:9" x14ac:dyDescent="0.25">
      <c r="A185" s="83"/>
      <c r="B185" s="87"/>
      <c r="C185" s="81"/>
      <c r="D185" s="134"/>
      <c r="E185" s="81"/>
      <c r="F185" s="81"/>
      <c r="G185" s="81"/>
      <c r="H185" s="112"/>
      <c r="I185" s="170"/>
    </row>
    <row r="186" spans="1:9" x14ac:dyDescent="0.25">
      <c r="A186" s="46"/>
      <c r="B186" s="47"/>
      <c r="C186" s="48"/>
      <c r="D186" s="135"/>
      <c r="E186" s="48"/>
      <c r="F186" s="48"/>
      <c r="G186" s="48"/>
      <c r="H186" s="112"/>
      <c r="I186" s="170"/>
    </row>
    <row r="187" spans="1:9" x14ac:dyDescent="0.25">
      <c r="A187" s="214" t="s">
        <v>98</v>
      </c>
      <c r="B187" s="218" t="s">
        <v>99</v>
      </c>
      <c r="C187" s="216">
        <f>SUM(C189)</f>
        <v>1600</v>
      </c>
      <c r="D187" s="217">
        <f t="shared" ref="D187:E189" si="23">SUM(D188)</f>
        <v>1600</v>
      </c>
      <c r="E187" s="216">
        <f t="shared" si="23"/>
        <v>1600</v>
      </c>
      <c r="F187" s="216">
        <v>1600</v>
      </c>
      <c r="G187" s="216">
        <v>1600</v>
      </c>
      <c r="H187" s="233">
        <f t="shared" si="18"/>
        <v>100</v>
      </c>
      <c r="I187" s="234">
        <f t="shared" si="19"/>
        <v>100</v>
      </c>
    </row>
    <row r="188" spans="1:9" x14ac:dyDescent="0.25">
      <c r="A188" s="102" t="s">
        <v>79</v>
      </c>
      <c r="B188" s="92" t="s">
        <v>86</v>
      </c>
      <c r="C188" s="81">
        <f>SUM(C189)</f>
        <v>1600</v>
      </c>
      <c r="D188" s="134">
        <f t="shared" si="23"/>
        <v>1600</v>
      </c>
      <c r="E188" s="81">
        <f t="shared" si="23"/>
        <v>1600</v>
      </c>
      <c r="F188" s="81">
        <v>1600</v>
      </c>
      <c r="G188" s="81">
        <v>1600</v>
      </c>
      <c r="H188" s="112">
        <f t="shared" si="18"/>
        <v>100</v>
      </c>
      <c r="I188" s="170">
        <f t="shared" si="19"/>
        <v>100</v>
      </c>
    </row>
    <row r="189" spans="1:9" x14ac:dyDescent="0.25">
      <c r="A189" s="80">
        <v>3</v>
      </c>
      <c r="B189" s="92" t="s">
        <v>19</v>
      </c>
      <c r="C189" s="81">
        <f>SUM(C190)</f>
        <v>1600</v>
      </c>
      <c r="D189" s="134">
        <f t="shared" si="23"/>
        <v>1600</v>
      </c>
      <c r="E189" s="81">
        <f t="shared" si="23"/>
        <v>1600</v>
      </c>
      <c r="F189" s="81">
        <v>1600</v>
      </c>
      <c r="G189" s="81">
        <v>1600</v>
      </c>
      <c r="H189" s="112">
        <f t="shared" si="18"/>
        <v>100</v>
      </c>
      <c r="I189" s="170">
        <f t="shared" si="19"/>
        <v>100</v>
      </c>
    </row>
    <row r="190" spans="1:9" s="290" customFormat="1" x14ac:dyDescent="0.25">
      <c r="A190" s="46">
        <v>32</v>
      </c>
      <c r="B190" s="47" t="s">
        <v>30</v>
      </c>
      <c r="C190" s="48">
        <v>1600</v>
      </c>
      <c r="D190" s="135">
        <v>1600</v>
      </c>
      <c r="E190" s="48">
        <f>SUM(E191:E194)</f>
        <v>1600</v>
      </c>
      <c r="F190" s="48">
        <v>1600</v>
      </c>
      <c r="G190" s="48">
        <v>1600</v>
      </c>
      <c r="H190" s="288">
        <f t="shared" si="18"/>
        <v>100</v>
      </c>
      <c r="I190" s="289">
        <f t="shared" si="19"/>
        <v>100</v>
      </c>
    </row>
    <row r="191" spans="1:9" hidden="1" x14ac:dyDescent="0.25">
      <c r="A191" s="46">
        <v>321</v>
      </c>
      <c r="B191" s="47" t="s">
        <v>96</v>
      </c>
      <c r="C191" s="48">
        <v>26.55</v>
      </c>
      <c r="D191" s="135">
        <v>0</v>
      </c>
      <c r="E191" s="48">
        <v>300</v>
      </c>
      <c r="F191" s="48">
        <v>398</v>
      </c>
      <c r="G191" s="48">
        <v>398</v>
      </c>
      <c r="H191" s="112">
        <f t="shared" si="18"/>
        <v>1129.9435028248586</v>
      </c>
      <c r="I191" s="170" t="e">
        <f t="shared" si="19"/>
        <v>#DIV/0!</v>
      </c>
    </row>
    <row r="192" spans="1:9" hidden="1" x14ac:dyDescent="0.25">
      <c r="A192" s="46">
        <v>322</v>
      </c>
      <c r="B192" s="47" t="s">
        <v>90</v>
      </c>
      <c r="C192" s="48">
        <v>0</v>
      </c>
      <c r="D192" s="135">
        <v>131.43</v>
      </c>
      <c r="E192" s="48">
        <v>500</v>
      </c>
      <c r="F192" s="48">
        <v>265</v>
      </c>
      <c r="G192" s="48">
        <v>265</v>
      </c>
      <c r="H192" s="112" t="e">
        <f t="shared" si="18"/>
        <v>#DIV/0!</v>
      </c>
      <c r="I192" s="170">
        <f t="shared" si="19"/>
        <v>380.43064749296201</v>
      </c>
    </row>
    <row r="193" spans="1:9" hidden="1" x14ac:dyDescent="0.25">
      <c r="A193" s="46">
        <v>323</v>
      </c>
      <c r="B193" s="47" t="s">
        <v>100</v>
      </c>
      <c r="C193" s="48">
        <v>1385.29</v>
      </c>
      <c r="D193" s="135">
        <v>1169.3</v>
      </c>
      <c r="E193" s="48">
        <v>500</v>
      </c>
      <c r="F193" s="48">
        <v>332</v>
      </c>
      <c r="G193" s="48">
        <v>332</v>
      </c>
      <c r="H193" s="112">
        <f t="shared" si="18"/>
        <v>36.093525543388026</v>
      </c>
      <c r="I193" s="170">
        <f t="shared" si="19"/>
        <v>42.760626015564867</v>
      </c>
    </row>
    <row r="194" spans="1:9" hidden="1" x14ac:dyDescent="0.25">
      <c r="A194" s="46">
        <v>329</v>
      </c>
      <c r="B194" s="47" t="s">
        <v>147</v>
      </c>
      <c r="C194" s="48">
        <v>120.95</v>
      </c>
      <c r="D194" s="135">
        <v>26.5</v>
      </c>
      <c r="E194" s="48">
        <v>300</v>
      </c>
      <c r="F194" s="48"/>
      <c r="G194" s="48"/>
      <c r="H194" s="112">
        <f t="shared" si="18"/>
        <v>248.03637866887144</v>
      </c>
      <c r="I194" s="170">
        <f t="shared" si="19"/>
        <v>1132.0754716981132</v>
      </c>
    </row>
    <row r="195" spans="1:9" x14ac:dyDescent="0.25">
      <c r="A195" s="46"/>
      <c r="B195" s="47"/>
      <c r="C195" s="48"/>
      <c r="D195" s="135"/>
      <c r="E195" s="48"/>
      <c r="F195" s="48"/>
      <c r="G195" s="48"/>
      <c r="H195" s="112"/>
      <c r="I195" s="170"/>
    </row>
    <row r="196" spans="1:9" x14ac:dyDescent="0.25">
      <c r="A196" s="46"/>
      <c r="B196" s="47"/>
      <c r="C196" s="48"/>
      <c r="D196" s="135"/>
      <c r="E196" s="48"/>
      <c r="F196" s="48"/>
      <c r="G196" s="48"/>
      <c r="H196" s="112"/>
      <c r="I196" s="170"/>
    </row>
    <row r="197" spans="1:9" x14ac:dyDescent="0.25">
      <c r="A197" s="214" t="s">
        <v>233</v>
      </c>
      <c r="B197" s="218" t="s">
        <v>234</v>
      </c>
      <c r="C197" s="216">
        <f t="shared" ref="C197:D199" si="24">SUM(C198)</f>
        <v>215</v>
      </c>
      <c r="D197" s="217">
        <f t="shared" si="24"/>
        <v>215</v>
      </c>
      <c r="E197" s="216">
        <f t="shared" ref="E197:G199" si="25">SUM(E198)</f>
        <v>215</v>
      </c>
      <c r="F197" s="216">
        <f t="shared" si="25"/>
        <v>215</v>
      </c>
      <c r="G197" s="216">
        <f t="shared" si="25"/>
        <v>215</v>
      </c>
      <c r="H197" s="233">
        <v>0</v>
      </c>
      <c r="I197" s="234">
        <f>SUM(E197/D197)*100</f>
        <v>100</v>
      </c>
    </row>
    <row r="198" spans="1:9" ht="26.25" x14ac:dyDescent="0.25">
      <c r="A198" s="102" t="s">
        <v>79</v>
      </c>
      <c r="B198" s="95" t="s">
        <v>273</v>
      </c>
      <c r="C198" s="81">
        <f t="shared" si="24"/>
        <v>215</v>
      </c>
      <c r="D198" s="134">
        <f t="shared" si="24"/>
        <v>215</v>
      </c>
      <c r="E198" s="81">
        <f t="shared" si="25"/>
        <v>215</v>
      </c>
      <c r="F198" s="81">
        <f t="shared" si="25"/>
        <v>215</v>
      </c>
      <c r="G198" s="81">
        <f t="shared" si="25"/>
        <v>215</v>
      </c>
      <c r="H198" s="112">
        <v>0</v>
      </c>
      <c r="I198" s="170">
        <f t="shared" ref="I198:I200" si="26">SUM(E198/D198)*100</f>
        <v>100</v>
      </c>
    </row>
    <row r="199" spans="1:9" x14ac:dyDescent="0.25">
      <c r="A199" s="80">
        <v>3</v>
      </c>
      <c r="B199" s="92" t="s">
        <v>19</v>
      </c>
      <c r="C199" s="81">
        <f t="shared" si="24"/>
        <v>215</v>
      </c>
      <c r="D199" s="134">
        <f t="shared" si="24"/>
        <v>215</v>
      </c>
      <c r="E199" s="81">
        <f t="shared" si="25"/>
        <v>215</v>
      </c>
      <c r="F199" s="81">
        <f t="shared" si="25"/>
        <v>215</v>
      </c>
      <c r="G199" s="81">
        <f t="shared" si="25"/>
        <v>215</v>
      </c>
      <c r="H199" s="112">
        <v>0</v>
      </c>
      <c r="I199" s="170">
        <f t="shared" si="26"/>
        <v>100</v>
      </c>
    </row>
    <row r="200" spans="1:9" s="290" customFormat="1" x14ac:dyDescent="0.25">
      <c r="A200" s="46">
        <v>31</v>
      </c>
      <c r="B200" s="89" t="s">
        <v>22</v>
      </c>
      <c r="C200" s="48">
        <v>215</v>
      </c>
      <c r="D200" s="135">
        <v>215</v>
      </c>
      <c r="E200" s="48">
        <v>215</v>
      </c>
      <c r="F200" s="48">
        <v>215</v>
      </c>
      <c r="G200" s="48">
        <v>215</v>
      </c>
      <c r="H200" s="288">
        <v>0</v>
      </c>
      <c r="I200" s="289">
        <f t="shared" si="26"/>
        <v>100</v>
      </c>
    </row>
    <row r="201" spans="1:9" x14ac:dyDescent="0.25">
      <c r="A201" s="46"/>
      <c r="B201" s="47"/>
      <c r="C201" s="48"/>
      <c r="D201" s="135"/>
      <c r="E201" s="48"/>
      <c r="F201" s="48"/>
      <c r="G201" s="48"/>
      <c r="H201" s="112"/>
      <c r="I201" s="170"/>
    </row>
    <row r="202" spans="1:9" x14ac:dyDescent="0.25">
      <c r="A202" s="80"/>
      <c r="B202" s="92"/>
      <c r="C202" s="81"/>
      <c r="D202" s="134"/>
      <c r="E202" s="81"/>
      <c r="F202" s="48"/>
      <c r="G202" s="48"/>
      <c r="H202" s="112"/>
      <c r="I202" s="170"/>
    </row>
    <row r="203" spans="1:9" ht="26.25" x14ac:dyDescent="0.25">
      <c r="A203" s="263">
        <v>2302</v>
      </c>
      <c r="B203" s="264" t="s">
        <v>127</v>
      </c>
      <c r="C203" s="265">
        <f>SUM(C204+C211+C218+C230)</f>
        <v>200.69</v>
      </c>
      <c r="D203" s="266">
        <f>SUM(D204+D211+D218+D224+D230)</f>
        <v>3578.79</v>
      </c>
      <c r="E203" s="265">
        <f>SUM(E204+E211+E218+E224+E230)</f>
        <v>2480.38</v>
      </c>
      <c r="F203" s="265">
        <f>SUM(F204+F211+F218+F224+F230)</f>
        <v>2480.38</v>
      </c>
      <c r="G203" s="267">
        <f>SUM(G204+G211+G218+G224+G230)</f>
        <v>2480.38</v>
      </c>
      <c r="H203" s="268">
        <v>0</v>
      </c>
      <c r="I203" s="269">
        <f t="shared" si="19"/>
        <v>69.307782798096568</v>
      </c>
    </row>
    <row r="204" spans="1:9" x14ac:dyDescent="0.25">
      <c r="A204" s="214" t="s">
        <v>164</v>
      </c>
      <c r="B204" s="218" t="s">
        <v>165</v>
      </c>
      <c r="C204" s="216">
        <v>0</v>
      </c>
      <c r="D204" s="217">
        <f t="shared" ref="D204:E206" si="27">SUM(D205)</f>
        <v>0</v>
      </c>
      <c r="E204" s="216">
        <f t="shared" si="27"/>
        <v>0</v>
      </c>
      <c r="F204" s="223">
        <v>0</v>
      </c>
      <c r="G204" s="216">
        <v>0</v>
      </c>
      <c r="H204" s="233">
        <v>0</v>
      </c>
      <c r="I204" s="234">
        <v>0</v>
      </c>
    </row>
    <row r="205" spans="1:9" ht="26.25" x14ac:dyDescent="0.25">
      <c r="A205" s="102" t="s">
        <v>79</v>
      </c>
      <c r="B205" s="92" t="s">
        <v>285</v>
      </c>
      <c r="C205" s="81">
        <v>0</v>
      </c>
      <c r="D205" s="134">
        <f t="shared" si="27"/>
        <v>0</v>
      </c>
      <c r="E205" s="81">
        <f t="shared" si="27"/>
        <v>0</v>
      </c>
      <c r="F205" s="91">
        <v>0</v>
      </c>
      <c r="G205" s="81">
        <v>0</v>
      </c>
      <c r="H205" s="112">
        <v>0</v>
      </c>
      <c r="I205" s="170">
        <v>0</v>
      </c>
    </row>
    <row r="206" spans="1:9" x14ac:dyDescent="0.25">
      <c r="A206" s="80">
        <v>4</v>
      </c>
      <c r="B206" s="101" t="s">
        <v>117</v>
      </c>
      <c r="C206" s="81">
        <v>0</v>
      </c>
      <c r="D206" s="134">
        <f t="shared" si="27"/>
        <v>0</v>
      </c>
      <c r="E206" s="81">
        <f t="shared" si="27"/>
        <v>0</v>
      </c>
      <c r="F206" s="91">
        <v>0</v>
      </c>
      <c r="G206" s="81">
        <v>0</v>
      </c>
      <c r="H206" s="112">
        <v>0</v>
      </c>
      <c r="I206" s="170">
        <v>0</v>
      </c>
    </row>
    <row r="207" spans="1:9" s="290" customFormat="1" x14ac:dyDescent="0.25">
      <c r="A207" s="46">
        <v>42</v>
      </c>
      <c r="B207" s="291" t="s">
        <v>158</v>
      </c>
      <c r="C207" s="48">
        <v>0</v>
      </c>
      <c r="D207" s="135">
        <v>0</v>
      </c>
      <c r="E207" s="48">
        <v>0</v>
      </c>
      <c r="F207" s="90">
        <v>0</v>
      </c>
      <c r="G207" s="48">
        <v>0</v>
      </c>
      <c r="H207" s="288">
        <v>0</v>
      </c>
      <c r="I207" s="289">
        <v>0</v>
      </c>
    </row>
    <row r="208" spans="1:9" hidden="1" x14ac:dyDescent="0.25">
      <c r="A208" s="46">
        <v>424</v>
      </c>
      <c r="B208" s="47" t="s">
        <v>119</v>
      </c>
      <c r="C208" s="48">
        <v>0</v>
      </c>
      <c r="D208" s="135">
        <v>300</v>
      </c>
      <c r="E208" s="48">
        <v>300</v>
      </c>
      <c r="F208" s="48"/>
      <c r="G208" s="81"/>
      <c r="H208" s="112" t="e">
        <f t="shared" si="18"/>
        <v>#DIV/0!</v>
      </c>
      <c r="I208" s="170">
        <f t="shared" si="19"/>
        <v>100</v>
      </c>
    </row>
    <row r="209" spans="1:9" x14ac:dyDescent="0.25">
      <c r="A209" s="46"/>
      <c r="B209" s="47"/>
      <c r="C209" s="48"/>
      <c r="D209" s="135"/>
      <c r="E209" s="48"/>
      <c r="F209" s="48"/>
      <c r="G209" s="81"/>
      <c r="H209" s="112"/>
      <c r="I209" s="170"/>
    </row>
    <row r="210" spans="1:9" x14ac:dyDescent="0.25">
      <c r="A210" s="46"/>
      <c r="B210" s="47"/>
      <c r="C210" s="48"/>
      <c r="D210" s="135"/>
      <c r="E210" s="48"/>
      <c r="F210" s="48"/>
      <c r="G210" s="81"/>
      <c r="H210" s="112"/>
      <c r="I210" s="170"/>
    </row>
    <row r="211" spans="1:9" x14ac:dyDescent="0.25">
      <c r="A211" s="225" t="s">
        <v>166</v>
      </c>
      <c r="B211" s="222" t="s">
        <v>167</v>
      </c>
      <c r="C211" s="216">
        <f t="shared" ref="C211:E212" si="28">SUM(C212)</f>
        <v>200.69</v>
      </c>
      <c r="D211" s="217">
        <f t="shared" si="28"/>
        <v>200.69</v>
      </c>
      <c r="E211" s="216">
        <f t="shared" si="28"/>
        <v>225</v>
      </c>
      <c r="F211" s="216">
        <f t="shared" ref="F211:G213" si="29">SUM(F212)</f>
        <v>225</v>
      </c>
      <c r="G211" s="216">
        <f t="shared" si="29"/>
        <v>225</v>
      </c>
      <c r="H211" s="233">
        <v>0</v>
      </c>
      <c r="I211" s="234">
        <f t="shared" si="19"/>
        <v>112.1132094274752</v>
      </c>
    </row>
    <row r="212" spans="1:9" ht="26.25" x14ac:dyDescent="0.25">
      <c r="A212" s="102" t="s">
        <v>79</v>
      </c>
      <c r="B212" s="92" t="s">
        <v>286</v>
      </c>
      <c r="C212" s="81">
        <f t="shared" si="28"/>
        <v>200.69</v>
      </c>
      <c r="D212" s="134">
        <f t="shared" si="28"/>
        <v>200.69</v>
      </c>
      <c r="E212" s="81">
        <f t="shared" si="28"/>
        <v>225</v>
      </c>
      <c r="F212" s="81">
        <f t="shared" si="29"/>
        <v>225</v>
      </c>
      <c r="G212" s="81">
        <f t="shared" si="29"/>
        <v>225</v>
      </c>
      <c r="H212" s="112">
        <v>0</v>
      </c>
      <c r="I212" s="170">
        <f t="shared" si="19"/>
        <v>112.1132094274752</v>
      </c>
    </row>
    <row r="213" spans="1:9" x14ac:dyDescent="0.25">
      <c r="A213" s="80">
        <v>3</v>
      </c>
      <c r="B213" s="101" t="s">
        <v>19</v>
      </c>
      <c r="C213" s="81">
        <f>SUM(C214)</f>
        <v>200.69</v>
      </c>
      <c r="D213" s="134">
        <f>SUM(D214)</f>
        <v>200.69</v>
      </c>
      <c r="E213" s="81">
        <f>SUM(E214)</f>
        <v>225</v>
      </c>
      <c r="F213" s="81">
        <f t="shared" si="29"/>
        <v>225</v>
      </c>
      <c r="G213" s="81">
        <f t="shared" si="29"/>
        <v>225</v>
      </c>
      <c r="H213" s="112">
        <v>0</v>
      </c>
      <c r="I213" s="170">
        <f t="shared" ref="I213:I276" si="30">SUM(E213/D213)*100</f>
        <v>112.1132094274752</v>
      </c>
    </row>
    <row r="214" spans="1:9" x14ac:dyDescent="0.25">
      <c r="A214" s="80">
        <v>38</v>
      </c>
      <c r="B214" s="92" t="s">
        <v>170</v>
      </c>
      <c r="C214" s="81">
        <v>200.69</v>
      </c>
      <c r="D214" s="134">
        <v>200.69</v>
      </c>
      <c r="E214" s="81">
        <v>225</v>
      </c>
      <c r="F214" s="81">
        <v>225</v>
      </c>
      <c r="G214" s="81">
        <v>225</v>
      </c>
      <c r="H214" s="112">
        <v>0</v>
      </c>
      <c r="I214" s="170">
        <f t="shared" si="30"/>
        <v>112.1132094274752</v>
      </c>
    </row>
    <row r="215" spans="1:9" hidden="1" x14ac:dyDescent="0.25">
      <c r="A215" s="46">
        <v>381</v>
      </c>
      <c r="B215" s="47" t="s">
        <v>170</v>
      </c>
      <c r="C215" s="48">
        <v>0</v>
      </c>
      <c r="D215" s="135">
        <v>218.54</v>
      </c>
      <c r="E215" s="48">
        <v>300</v>
      </c>
      <c r="F215" s="81"/>
      <c r="G215" s="81"/>
      <c r="H215" s="112" t="e">
        <f t="shared" ref="H215:H276" si="31">SUM(E215/C215)*100</f>
        <v>#DIV/0!</v>
      </c>
      <c r="I215" s="170">
        <f t="shared" si="30"/>
        <v>137.27464079802326</v>
      </c>
    </row>
    <row r="216" spans="1:9" x14ac:dyDescent="0.25">
      <c r="A216" s="46"/>
      <c r="B216" s="47"/>
      <c r="C216" s="48"/>
      <c r="D216" s="135"/>
      <c r="E216" s="48"/>
      <c r="F216" s="81"/>
      <c r="G216" s="81"/>
      <c r="H216" s="112"/>
      <c r="I216" s="170"/>
    </row>
    <row r="217" spans="1:9" x14ac:dyDescent="0.25">
      <c r="A217" s="46"/>
      <c r="B217" s="47"/>
      <c r="C217" s="48"/>
      <c r="D217" s="135"/>
      <c r="E217" s="48"/>
      <c r="F217" s="81"/>
      <c r="G217" s="81"/>
      <c r="H217" s="112"/>
      <c r="I217" s="170"/>
    </row>
    <row r="218" spans="1:9" x14ac:dyDescent="0.25">
      <c r="A218" s="225" t="s">
        <v>219</v>
      </c>
      <c r="B218" s="222" t="s">
        <v>220</v>
      </c>
      <c r="C218" s="216">
        <v>0</v>
      </c>
      <c r="D218" s="217">
        <v>0</v>
      </c>
      <c r="E218" s="216">
        <f>SUM(E219)</f>
        <v>0</v>
      </c>
      <c r="F218" s="216">
        <v>0</v>
      </c>
      <c r="G218" s="216">
        <v>0</v>
      </c>
      <c r="H218" s="233">
        <v>0</v>
      </c>
      <c r="I218" s="234">
        <v>0</v>
      </c>
    </row>
    <row r="219" spans="1:9" x14ac:dyDescent="0.25">
      <c r="A219" s="102" t="s">
        <v>79</v>
      </c>
      <c r="B219" s="92" t="s">
        <v>149</v>
      </c>
      <c r="C219" s="48">
        <v>0</v>
      </c>
      <c r="D219" s="135">
        <v>0</v>
      </c>
      <c r="E219" s="48">
        <v>0</v>
      </c>
      <c r="F219" s="81">
        <v>0</v>
      </c>
      <c r="G219" s="81">
        <v>0</v>
      </c>
      <c r="H219" s="112">
        <v>0</v>
      </c>
      <c r="I219" s="170">
        <v>0</v>
      </c>
    </row>
    <row r="220" spans="1:9" s="133" customFormat="1" x14ac:dyDescent="0.25">
      <c r="A220" s="80">
        <v>3</v>
      </c>
      <c r="B220" s="101" t="s">
        <v>19</v>
      </c>
      <c r="C220" s="81">
        <v>0</v>
      </c>
      <c r="D220" s="134">
        <v>0</v>
      </c>
      <c r="E220" s="81">
        <v>0</v>
      </c>
      <c r="F220" s="81">
        <v>0</v>
      </c>
      <c r="G220" s="81">
        <v>0</v>
      </c>
      <c r="H220" s="112">
        <v>0</v>
      </c>
      <c r="I220" s="170">
        <v>0</v>
      </c>
    </row>
    <row r="221" spans="1:9" s="290" customFormat="1" x14ac:dyDescent="0.25">
      <c r="A221" s="46">
        <v>32</v>
      </c>
      <c r="B221" s="291" t="s">
        <v>30</v>
      </c>
      <c r="C221" s="48">
        <v>0</v>
      </c>
      <c r="D221" s="135">
        <v>0</v>
      </c>
      <c r="E221" s="48">
        <v>0</v>
      </c>
      <c r="F221" s="48">
        <v>0</v>
      </c>
      <c r="G221" s="48">
        <v>0</v>
      </c>
      <c r="H221" s="288">
        <v>0</v>
      </c>
      <c r="I221" s="289">
        <v>0</v>
      </c>
    </row>
    <row r="222" spans="1:9" s="133" customFormat="1" x14ac:dyDescent="0.25">
      <c r="A222" s="80"/>
      <c r="B222" s="101"/>
      <c r="C222" s="81"/>
      <c r="D222" s="134"/>
      <c r="E222" s="81"/>
      <c r="F222" s="81"/>
      <c r="G222" s="81"/>
      <c r="H222" s="112"/>
      <c r="I222" s="170"/>
    </row>
    <row r="223" spans="1:9" s="133" customFormat="1" x14ac:dyDescent="0.25">
      <c r="A223" s="80"/>
      <c r="B223" s="101"/>
      <c r="C223" s="81"/>
      <c r="D223" s="134"/>
      <c r="E223" s="81"/>
      <c r="F223" s="81"/>
      <c r="G223" s="81"/>
      <c r="H223" s="112"/>
      <c r="I223" s="170"/>
    </row>
    <row r="224" spans="1:9" s="133" customFormat="1" x14ac:dyDescent="0.25">
      <c r="A224" s="225" t="s">
        <v>222</v>
      </c>
      <c r="B224" s="222" t="s">
        <v>221</v>
      </c>
      <c r="C224" s="216">
        <v>0</v>
      </c>
      <c r="D224" s="217">
        <f>SUM(D226)</f>
        <v>1940</v>
      </c>
      <c r="E224" s="216">
        <f>SUM(E225)</f>
        <v>1940</v>
      </c>
      <c r="F224" s="216">
        <f>SUM(F225)</f>
        <v>1940</v>
      </c>
      <c r="G224" s="216">
        <f>SUM(G225)</f>
        <v>1940</v>
      </c>
      <c r="H224" s="233">
        <v>0</v>
      </c>
      <c r="I224" s="234">
        <v>0</v>
      </c>
    </row>
    <row r="225" spans="1:9" s="133" customFormat="1" x14ac:dyDescent="0.25">
      <c r="A225" s="102" t="s">
        <v>79</v>
      </c>
      <c r="B225" s="92" t="s">
        <v>149</v>
      </c>
      <c r="C225" s="81">
        <v>0</v>
      </c>
      <c r="D225" s="134">
        <f>SUM(D226)</f>
        <v>1940</v>
      </c>
      <c r="E225" s="81">
        <v>1940</v>
      </c>
      <c r="F225" s="81">
        <v>1940</v>
      </c>
      <c r="G225" s="81">
        <f>SUM(G226)</f>
        <v>1940</v>
      </c>
      <c r="H225" s="112">
        <v>0</v>
      </c>
      <c r="I225" s="170">
        <v>0</v>
      </c>
    </row>
    <row r="226" spans="1:9" s="133" customFormat="1" x14ac:dyDescent="0.25">
      <c r="A226" s="80">
        <v>3</v>
      </c>
      <c r="B226" s="101" t="s">
        <v>19</v>
      </c>
      <c r="C226" s="81">
        <v>0</v>
      </c>
      <c r="D226" s="134">
        <f>SUM(D227)</f>
        <v>1940</v>
      </c>
      <c r="E226" s="81">
        <v>1940</v>
      </c>
      <c r="F226" s="81">
        <v>1940</v>
      </c>
      <c r="G226" s="81">
        <v>1940</v>
      </c>
      <c r="H226" s="112">
        <v>0</v>
      </c>
      <c r="I226" s="170">
        <v>0</v>
      </c>
    </row>
    <row r="227" spans="1:9" s="290" customFormat="1" x14ac:dyDescent="0.25">
      <c r="A227" s="46">
        <v>32</v>
      </c>
      <c r="B227" s="291" t="s">
        <v>30</v>
      </c>
      <c r="C227" s="48">
        <v>0</v>
      </c>
      <c r="D227" s="135">
        <v>1940</v>
      </c>
      <c r="E227" s="48">
        <v>1940</v>
      </c>
      <c r="F227" s="48">
        <v>1940</v>
      </c>
      <c r="G227" s="48">
        <v>1940</v>
      </c>
      <c r="H227" s="288">
        <v>0</v>
      </c>
      <c r="I227" s="289">
        <v>0</v>
      </c>
    </row>
    <row r="228" spans="1:9" s="133" customFormat="1" x14ac:dyDescent="0.25">
      <c r="A228" s="80"/>
      <c r="B228" s="101"/>
      <c r="C228" s="81"/>
      <c r="D228" s="134"/>
      <c r="E228" s="81"/>
      <c r="F228" s="81"/>
      <c r="G228" s="81"/>
      <c r="H228" s="112"/>
      <c r="I228" s="170"/>
    </row>
    <row r="229" spans="1:9" s="133" customFormat="1" x14ac:dyDescent="0.25">
      <c r="A229" s="80"/>
      <c r="B229" s="101"/>
      <c r="C229" s="81"/>
      <c r="D229" s="134"/>
      <c r="E229" s="81"/>
      <c r="F229" s="81"/>
      <c r="G229" s="81"/>
      <c r="H229" s="112"/>
      <c r="I229" s="170"/>
    </row>
    <row r="230" spans="1:9" s="133" customFormat="1" ht="26.25" x14ac:dyDescent="0.25">
      <c r="A230" s="225" t="s">
        <v>223</v>
      </c>
      <c r="B230" s="222" t="s">
        <v>224</v>
      </c>
      <c r="C230" s="216">
        <v>0</v>
      </c>
      <c r="D230" s="217">
        <f>SUM(D232)</f>
        <v>1438.1</v>
      </c>
      <c r="E230" s="216">
        <f t="shared" ref="E230:G232" si="32">SUM(E231)</f>
        <v>315.38</v>
      </c>
      <c r="F230" s="216">
        <f t="shared" si="32"/>
        <v>315.38</v>
      </c>
      <c r="G230" s="216">
        <f t="shared" si="32"/>
        <v>315.38</v>
      </c>
      <c r="H230" s="233">
        <v>0</v>
      </c>
      <c r="I230" s="234">
        <v>0</v>
      </c>
    </row>
    <row r="231" spans="1:9" s="133" customFormat="1" x14ac:dyDescent="0.25">
      <c r="A231" s="102" t="s">
        <v>79</v>
      </c>
      <c r="B231" s="92" t="s">
        <v>149</v>
      </c>
      <c r="C231" s="81">
        <v>0</v>
      </c>
      <c r="D231" s="134">
        <f>SUM(D232)</f>
        <v>1438.1</v>
      </c>
      <c r="E231" s="81">
        <f t="shared" si="32"/>
        <v>315.38</v>
      </c>
      <c r="F231" s="81">
        <f t="shared" si="32"/>
        <v>315.38</v>
      </c>
      <c r="G231" s="81">
        <f t="shared" si="32"/>
        <v>315.38</v>
      </c>
      <c r="H231" s="112">
        <v>0</v>
      </c>
      <c r="I231" s="170">
        <v>0</v>
      </c>
    </row>
    <row r="232" spans="1:9" s="133" customFormat="1" x14ac:dyDescent="0.25">
      <c r="A232" s="80">
        <v>3</v>
      </c>
      <c r="B232" s="101" t="s">
        <v>19</v>
      </c>
      <c r="C232" s="81">
        <v>0</v>
      </c>
      <c r="D232" s="134">
        <f>SUM(D233)</f>
        <v>1438.1</v>
      </c>
      <c r="E232" s="81">
        <f t="shared" si="32"/>
        <v>315.38</v>
      </c>
      <c r="F232" s="81">
        <f t="shared" si="32"/>
        <v>315.38</v>
      </c>
      <c r="G232" s="81">
        <f t="shared" si="32"/>
        <v>315.38</v>
      </c>
      <c r="H232" s="112">
        <v>0</v>
      </c>
      <c r="I232" s="170">
        <v>0</v>
      </c>
    </row>
    <row r="233" spans="1:9" s="290" customFormat="1" x14ac:dyDescent="0.25">
      <c r="A233" s="46">
        <v>32</v>
      </c>
      <c r="B233" s="291" t="s">
        <v>30</v>
      </c>
      <c r="C233" s="48">
        <v>0</v>
      </c>
      <c r="D233" s="135">
        <v>1438.1</v>
      </c>
      <c r="E233" s="48">
        <v>315.38</v>
      </c>
      <c r="F233" s="48">
        <v>315.38</v>
      </c>
      <c r="G233" s="48">
        <v>315.38</v>
      </c>
      <c r="H233" s="288">
        <v>0</v>
      </c>
      <c r="I233" s="289">
        <v>0</v>
      </c>
    </row>
    <row r="234" spans="1:9" s="133" customFormat="1" x14ac:dyDescent="0.25">
      <c r="A234" s="80"/>
      <c r="B234" s="101"/>
      <c r="C234" s="81"/>
      <c r="D234" s="134"/>
      <c r="E234" s="81"/>
      <c r="F234" s="81"/>
      <c r="G234" s="81"/>
      <c r="H234" s="112"/>
      <c r="I234" s="170"/>
    </row>
    <row r="235" spans="1:9" x14ac:dyDescent="0.25">
      <c r="A235" s="46"/>
      <c r="B235" s="47"/>
      <c r="C235" s="48"/>
      <c r="D235" s="135"/>
      <c r="E235" s="48"/>
      <c r="F235" s="48"/>
      <c r="G235" s="81"/>
      <c r="H235" s="112"/>
      <c r="I235" s="170"/>
    </row>
    <row r="236" spans="1:9" ht="24" customHeight="1" x14ac:dyDescent="0.25">
      <c r="A236" s="271">
        <v>2402</v>
      </c>
      <c r="B236" s="264" t="s">
        <v>101</v>
      </c>
      <c r="C236" s="265">
        <f>SUM(C237+C244)</f>
        <v>3162.76</v>
      </c>
      <c r="D236" s="266">
        <f>SUM(D237+D244)</f>
        <v>1475</v>
      </c>
      <c r="E236" s="265">
        <f>SUM(E237+E244)</f>
        <v>2500</v>
      </c>
      <c r="F236" s="267">
        <f>SUM(F237+F244)</f>
        <v>0</v>
      </c>
      <c r="G236" s="267">
        <f>SUM(G237+G244)</f>
        <v>0</v>
      </c>
      <c r="H236" s="268">
        <f t="shared" si="31"/>
        <v>79.044884847411751</v>
      </c>
      <c r="I236" s="269">
        <f t="shared" si="30"/>
        <v>169.4915254237288</v>
      </c>
    </row>
    <row r="237" spans="1:9" x14ac:dyDescent="0.25">
      <c r="A237" s="225" t="s">
        <v>171</v>
      </c>
      <c r="B237" s="222" t="s">
        <v>172</v>
      </c>
      <c r="C237" s="216">
        <f t="shared" ref="C237:E239" si="33">SUM(C238)</f>
        <v>3162.76</v>
      </c>
      <c r="D237" s="217">
        <f t="shared" si="33"/>
        <v>1475</v>
      </c>
      <c r="E237" s="216">
        <f t="shared" si="33"/>
        <v>2500</v>
      </c>
      <c r="F237" s="216">
        <f>SUM(F239)</f>
        <v>0</v>
      </c>
      <c r="G237" s="216">
        <f>SUM(G238)</f>
        <v>0</v>
      </c>
      <c r="H237" s="233">
        <v>0</v>
      </c>
      <c r="I237" s="234">
        <f t="shared" si="30"/>
        <v>169.4915254237288</v>
      </c>
    </row>
    <row r="238" spans="1:9" ht="26.25" x14ac:dyDescent="0.25">
      <c r="A238" s="102" t="s">
        <v>79</v>
      </c>
      <c r="B238" s="92" t="s">
        <v>173</v>
      </c>
      <c r="C238" s="81">
        <f t="shared" si="33"/>
        <v>3162.76</v>
      </c>
      <c r="D238" s="134">
        <f t="shared" si="33"/>
        <v>1475</v>
      </c>
      <c r="E238" s="81">
        <f t="shared" si="33"/>
        <v>2500</v>
      </c>
      <c r="F238" s="81">
        <f>SUM(F239)</f>
        <v>0</v>
      </c>
      <c r="G238" s="81">
        <f>SUM(G239)</f>
        <v>0</v>
      </c>
      <c r="H238" s="112">
        <v>0</v>
      </c>
      <c r="I238" s="170">
        <f t="shared" si="30"/>
        <v>169.4915254237288</v>
      </c>
    </row>
    <row r="239" spans="1:9" x14ac:dyDescent="0.25">
      <c r="A239" s="80">
        <v>3</v>
      </c>
      <c r="B239" s="101" t="s">
        <v>19</v>
      </c>
      <c r="C239" s="81">
        <f t="shared" si="33"/>
        <v>3162.76</v>
      </c>
      <c r="D239" s="134">
        <f t="shared" si="33"/>
        <v>1475</v>
      </c>
      <c r="E239" s="81">
        <f t="shared" si="33"/>
        <v>2500</v>
      </c>
      <c r="F239" s="81">
        <f>SUM(F240)</f>
        <v>0</v>
      </c>
      <c r="G239" s="81">
        <f>SUM(G240)</f>
        <v>0</v>
      </c>
      <c r="H239" s="112">
        <v>0</v>
      </c>
      <c r="I239" s="170">
        <f t="shared" si="30"/>
        <v>169.4915254237288</v>
      </c>
    </row>
    <row r="240" spans="1:9" s="290" customFormat="1" x14ac:dyDescent="0.25">
      <c r="A240" s="46">
        <v>32</v>
      </c>
      <c r="B240" s="291" t="s">
        <v>30</v>
      </c>
      <c r="C240" s="48">
        <v>3162.76</v>
      </c>
      <c r="D240" s="135">
        <v>1475</v>
      </c>
      <c r="E240" s="48">
        <v>2500</v>
      </c>
      <c r="F240" s="48">
        <v>0</v>
      </c>
      <c r="G240" s="48">
        <v>0</v>
      </c>
      <c r="H240" s="288">
        <v>0</v>
      </c>
      <c r="I240" s="289">
        <f t="shared" si="30"/>
        <v>169.4915254237288</v>
      </c>
    </row>
    <row r="241" spans="1:9" hidden="1" x14ac:dyDescent="0.25">
      <c r="A241" s="46">
        <v>323</v>
      </c>
      <c r="B241" s="47" t="s">
        <v>68</v>
      </c>
      <c r="C241" s="48">
        <v>0</v>
      </c>
      <c r="D241" s="135">
        <v>5000</v>
      </c>
      <c r="E241" s="48">
        <v>0</v>
      </c>
      <c r="F241" s="48"/>
      <c r="G241" s="81"/>
      <c r="H241" s="112" t="e">
        <f t="shared" si="31"/>
        <v>#DIV/0!</v>
      </c>
      <c r="I241" s="170">
        <f t="shared" si="30"/>
        <v>0</v>
      </c>
    </row>
    <row r="242" spans="1:9" ht="21.75" customHeight="1" x14ac:dyDescent="0.25">
      <c r="A242" s="103"/>
      <c r="B242" s="82"/>
      <c r="C242" s="81"/>
      <c r="D242" s="134"/>
      <c r="E242" s="48"/>
      <c r="F242" s="48"/>
      <c r="G242" s="81"/>
      <c r="H242" s="112"/>
      <c r="I242" s="170"/>
    </row>
    <row r="243" spans="1:9" ht="21.75" customHeight="1" x14ac:dyDescent="0.25">
      <c r="A243" s="103"/>
      <c r="B243" s="82"/>
      <c r="C243" s="81"/>
      <c r="D243" s="134"/>
      <c r="E243" s="48"/>
      <c r="F243" s="48"/>
      <c r="G243" s="81"/>
      <c r="H243" s="112"/>
      <c r="I243" s="170"/>
    </row>
    <row r="244" spans="1:9" ht="26.25" x14ac:dyDescent="0.25">
      <c r="A244" s="225" t="s">
        <v>148</v>
      </c>
      <c r="B244" s="222" t="s">
        <v>102</v>
      </c>
      <c r="C244" s="216">
        <f>SUM(C245)</f>
        <v>0</v>
      </c>
      <c r="D244" s="217">
        <v>0</v>
      </c>
      <c r="E244" s="216">
        <v>0</v>
      </c>
      <c r="F244" s="216">
        <v>0</v>
      </c>
      <c r="G244" s="216">
        <v>0</v>
      </c>
      <c r="H244" s="233">
        <v>0</v>
      </c>
      <c r="I244" s="234">
        <v>0</v>
      </c>
    </row>
    <row r="245" spans="1:9" x14ac:dyDescent="0.25">
      <c r="A245" s="102" t="s">
        <v>79</v>
      </c>
      <c r="B245" s="92" t="s">
        <v>149</v>
      </c>
      <c r="C245" s="81">
        <f>SUM(C246)</f>
        <v>0</v>
      </c>
      <c r="D245" s="134">
        <v>0</v>
      </c>
      <c r="E245" s="81">
        <v>0</v>
      </c>
      <c r="F245" s="81">
        <v>0</v>
      </c>
      <c r="G245" s="81">
        <v>0</v>
      </c>
      <c r="H245" s="112">
        <v>0</v>
      </c>
      <c r="I245" s="170">
        <v>0</v>
      </c>
    </row>
    <row r="246" spans="1:9" x14ac:dyDescent="0.25">
      <c r="A246" s="80">
        <v>3</v>
      </c>
      <c r="B246" s="101" t="s">
        <v>19</v>
      </c>
      <c r="C246" s="81">
        <f>SUM(C247)</f>
        <v>0</v>
      </c>
      <c r="D246" s="134">
        <v>0</v>
      </c>
      <c r="E246" s="81">
        <v>0</v>
      </c>
      <c r="F246" s="81">
        <v>0</v>
      </c>
      <c r="G246" s="81">
        <v>0</v>
      </c>
      <c r="H246" s="112">
        <v>0</v>
      </c>
      <c r="I246" s="170">
        <v>0</v>
      </c>
    </row>
    <row r="247" spans="1:9" x14ac:dyDescent="0.25">
      <c r="A247" s="80">
        <v>32</v>
      </c>
      <c r="B247" s="101" t="s">
        <v>30</v>
      </c>
      <c r="C247" s="81">
        <v>0</v>
      </c>
      <c r="D247" s="134">
        <v>0</v>
      </c>
      <c r="E247" s="81">
        <v>0</v>
      </c>
      <c r="F247" s="81">
        <v>0</v>
      </c>
      <c r="G247" s="81">
        <v>0</v>
      </c>
      <c r="H247" s="112">
        <v>0</v>
      </c>
      <c r="I247" s="170">
        <v>0</v>
      </c>
    </row>
    <row r="248" spans="1:9" hidden="1" x14ac:dyDescent="0.25">
      <c r="A248" s="46">
        <v>323</v>
      </c>
      <c r="B248" s="47" t="s">
        <v>68</v>
      </c>
      <c r="C248" s="48">
        <v>3359.55</v>
      </c>
      <c r="D248" s="134">
        <v>0</v>
      </c>
      <c r="E248" s="48">
        <v>0</v>
      </c>
      <c r="F248" s="81"/>
      <c r="G248" s="81"/>
      <c r="H248" s="112">
        <f t="shared" si="31"/>
        <v>0</v>
      </c>
      <c r="I248" s="170" t="e">
        <f t="shared" si="30"/>
        <v>#DIV/0!</v>
      </c>
    </row>
    <row r="249" spans="1:9" x14ac:dyDescent="0.25">
      <c r="A249" s="46"/>
      <c r="B249" s="47"/>
      <c r="C249" s="48"/>
      <c r="D249" s="135"/>
      <c r="E249" s="48"/>
      <c r="F249" s="81"/>
      <c r="G249" s="81"/>
      <c r="H249" s="112"/>
      <c r="I249" s="170"/>
    </row>
    <row r="250" spans="1:9" x14ac:dyDescent="0.25">
      <c r="A250" s="86"/>
      <c r="B250" s="87"/>
      <c r="C250" s="81"/>
      <c r="D250" s="134"/>
      <c r="E250" s="48"/>
      <c r="F250" s="48"/>
      <c r="G250" s="81"/>
      <c r="H250" s="112"/>
      <c r="I250" s="170"/>
    </row>
    <row r="251" spans="1:9" ht="25.5" customHeight="1" x14ac:dyDescent="0.25">
      <c r="A251" s="271">
        <v>2404</v>
      </c>
      <c r="B251" s="264" t="s">
        <v>150</v>
      </c>
      <c r="C251" s="265">
        <v>0</v>
      </c>
      <c r="D251" s="266">
        <f>SUM(D252+D261)</f>
        <v>0</v>
      </c>
      <c r="E251" s="265">
        <f>SUM(E261)</f>
        <v>0</v>
      </c>
      <c r="F251" s="267">
        <f>SUM(F261)</f>
        <v>0</v>
      </c>
      <c r="G251" s="267">
        <f>SUM(G261)</f>
        <v>0</v>
      </c>
      <c r="H251" s="268">
        <v>0</v>
      </c>
      <c r="I251" s="269">
        <v>0</v>
      </c>
    </row>
    <row r="252" spans="1:9" ht="18.75" customHeight="1" x14ac:dyDescent="0.25">
      <c r="A252" s="225" t="s">
        <v>225</v>
      </c>
      <c r="B252" s="222" t="s">
        <v>226</v>
      </c>
      <c r="C252" s="216">
        <f>SUM(C260+C266)</f>
        <v>0</v>
      </c>
      <c r="D252" s="217">
        <f t="shared" ref="D252:E252" si="34">SUM(D253)</f>
        <v>0</v>
      </c>
      <c r="E252" s="216">
        <f t="shared" si="34"/>
        <v>0</v>
      </c>
      <c r="F252" s="216">
        <v>0</v>
      </c>
      <c r="G252" s="216">
        <v>0</v>
      </c>
      <c r="H252" s="233">
        <v>0</v>
      </c>
      <c r="I252" s="234">
        <v>0</v>
      </c>
    </row>
    <row r="253" spans="1:9" ht="15" customHeight="1" x14ac:dyDescent="0.25">
      <c r="A253" s="102" t="s">
        <v>79</v>
      </c>
      <c r="B253" s="92" t="s">
        <v>227</v>
      </c>
      <c r="C253" s="91">
        <v>0</v>
      </c>
      <c r="D253" s="138">
        <v>0</v>
      </c>
      <c r="E253" s="91">
        <v>0</v>
      </c>
      <c r="F253" s="81">
        <v>0</v>
      </c>
      <c r="G253" s="81">
        <v>0</v>
      </c>
      <c r="H253" s="112">
        <v>0</v>
      </c>
      <c r="I253" s="170">
        <v>0</v>
      </c>
    </row>
    <row r="254" spans="1:9" ht="15" customHeight="1" x14ac:dyDescent="0.25">
      <c r="A254" s="83">
        <v>4</v>
      </c>
      <c r="B254" s="101" t="s">
        <v>117</v>
      </c>
      <c r="C254" s="91">
        <v>0</v>
      </c>
      <c r="D254" s="138">
        <v>0</v>
      </c>
      <c r="E254" s="91">
        <v>0</v>
      </c>
      <c r="F254" s="81">
        <v>0</v>
      </c>
      <c r="G254" s="81">
        <v>0</v>
      </c>
      <c r="H254" s="112">
        <v>0</v>
      </c>
      <c r="I254" s="170">
        <v>0</v>
      </c>
    </row>
    <row r="255" spans="1:9" ht="15" customHeight="1" x14ac:dyDescent="0.25">
      <c r="A255" s="83">
        <v>41</v>
      </c>
      <c r="B255" s="87" t="s">
        <v>117</v>
      </c>
      <c r="C255" s="91">
        <v>0</v>
      </c>
      <c r="D255" s="138">
        <v>0</v>
      </c>
      <c r="E255" s="91">
        <v>0</v>
      </c>
      <c r="F255" s="81">
        <v>0</v>
      </c>
      <c r="G255" s="81">
        <v>0</v>
      </c>
      <c r="H255" s="112">
        <v>0</v>
      </c>
      <c r="I255" s="170">
        <v>0</v>
      </c>
    </row>
    <row r="256" spans="1:9" ht="15" customHeight="1" x14ac:dyDescent="0.25">
      <c r="A256" s="83"/>
      <c r="B256" s="87"/>
      <c r="C256" s="91"/>
      <c r="D256" s="138"/>
      <c r="E256" s="91"/>
      <c r="F256" s="81"/>
      <c r="G256" s="81"/>
      <c r="H256" s="112"/>
      <c r="I256" s="170"/>
    </row>
    <row r="257" spans="1:9" ht="15" customHeight="1" x14ac:dyDescent="0.25">
      <c r="A257" s="102" t="s">
        <v>79</v>
      </c>
      <c r="B257" s="87" t="s">
        <v>228</v>
      </c>
      <c r="C257" s="91">
        <v>0</v>
      </c>
      <c r="D257" s="138">
        <v>0</v>
      </c>
      <c r="E257" s="91">
        <v>0</v>
      </c>
      <c r="F257" s="81">
        <v>0</v>
      </c>
      <c r="G257" s="81">
        <v>0</v>
      </c>
      <c r="H257" s="112">
        <v>0</v>
      </c>
      <c r="I257" s="170">
        <v>0</v>
      </c>
    </row>
    <row r="258" spans="1:9" ht="15" customHeight="1" x14ac:dyDescent="0.25">
      <c r="A258" s="83">
        <v>4</v>
      </c>
      <c r="B258" s="101" t="s">
        <v>117</v>
      </c>
      <c r="C258" s="91">
        <v>0</v>
      </c>
      <c r="D258" s="138">
        <v>0</v>
      </c>
      <c r="E258" s="91">
        <v>0</v>
      </c>
      <c r="F258" s="81">
        <v>0</v>
      </c>
      <c r="G258" s="81">
        <v>0</v>
      </c>
      <c r="H258" s="112">
        <v>0</v>
      </c>
      <c r="I258" s="170">
        <v>0</v>
      </c>
    </row>
    <row r="259" spans="1:9" ht="15" customHeight="1" x14ac:dyDescent="0.25">
      <c r="A259" s="83">
        <v>41</v>
      </c>
      <c r="B259" s="87" t="s">
        <v>117</v>
      </c>
      <c r="C259" s="91">
        <v>0</v>
      </c>
      <c r="D259" s="138">
        <v>0</v>
      </c>
      <c r="E259" s="91">
        <v>0</v>
      </c>
      <c r="F259" s="81">
        <v>0</v>
      </c>
      <c r="G259" s="81">
        <v>0</v>
      </c>
      <c r="H259" s="112">
        <v>0</v>
      </c>
      <c r="I259" s="170">
        <v>0</v>
      </c>
    </row>
    <row r="260" spans="1:9" ht="15" customHeight="1" x14ac:dyDescent="0.25">
      <c r="A260" s="83"/>
      <c r="B260" s="87"/>
      <c r="C260" s="91"/>
      <c r="D260" s="138"/>
      <c r="E260" s="91"/>
      <c r="F260" s="81"/>
      <c r="G260" s="81"/>
      <c r="H260" s="112"/>
      <c r="I260" s="170"/>
    </row>
    <row r="261" spans="1:9" ht="18.75" customHeight="1" x14ac:dyDescent="0.25">
      <c r="A261" s="225" t="s">
        <v>151</v>
      </c>
      <c r="B261" s="222" t="s">
        <v>213</v>
      </c>
      <c r="C261" s="216">
        <f>SUM(C267+C273)</f>
        <v>0</v>
      </c>
      <c r="D261" s="217">
        <f t="shared" ref="D261:E264" si="35">SUM(D262)</f>
        <v>0</v>
      </c>
      <c r="E261" s="216">
        <f t="shared" si="35"/>
        <v>0</v>
      </c>
      <c r="F261" s="216">
        <v>0</v>
      </c>
      <c r="G261" s="216">
        <v>0</v>
      </c>
      <c r="H261" s="233">
        <v>0</v>
      </c>
      <c r="I261" s="234">
        <v>0</v>
      </c>
    </row>
    <row r="262" spans="1:9" x14ac:dyDescent="0.25">
      <c r="A262" s="102" t="s">
        <v>79</v>
      </c>
      <c r="B262" s="92" t="s">
        <v>274</v>
      </c>
      <c r="C262" s="81">
        <v>0</v>
      </c>
      <c r="D262" s="134">
        <f t="shared" si="35"/>
        <v>0</v>
      </c>
      <c r="E262" s="81">
        <f t="shared" si="35"/>
        <v>0</v>
      </c>
      <c r="F262" s="81">
        <v>0</v>
      </c>
      <c r="G262" s="81">
        <v>0</v>
      </c>
      <c r="H262" s="112">
        <v>0</v>
      </c>
      <c r="I262" s="170">
        <v>0</v>
      </c>
    </row>
    <row r="263" spans="1:9" x14ac:dyDescent="0.25">
      <c r="A263" s="80">
        <v>4</v>
      </c>
      <c r="B263" s="101" t="s">
        <v>117</v>
      </c>
      <c r="C263" s="81">
        <v>0</v>
      </c>
      <c r="D263" s="134">
        <f t="shared" si="35"/>
        <v>0</v>
      </c>
      <c r="E263" s="81">
        <f t="shared" si="35"/>
        <v>0</v>
      </c>
      <c r="F263" s="81">
        <v>0</v>
      </c>
      <c r="G263" s="81">
        <v>0</v>
      </c>
      <c r="H263" s="112">
        <v>0</v>
      </c>
      <c r="I263" s="170">
        <v>0</v>
      </c>
    </row>
    <row r="264" spans="1:9" x14ac:dyDescent="0.25">
      <c r="A264" s="80">
        <v>45</v>
      </c>
      <c r="B264" s="101" t="s">
        <v>153</v>
      </c>
      <c r="C264" s="81">
        <v>0</v>
      </c>
      <c r="D264" s="134">
        <v>0</v>
      </c>
      <c r="E264" s="81">
        <f t="shared" si="35"/>
        <v>0</v>
      </c>
      <c r="F264" s="81">
        <v>0</v>
      </c>
      <c r="G264" s="81">
        <v>0</v>
      </c>
      <c r="H264" s="112">
        <v>0</v>
      </c>
      <c r="I264" s="170">
        <v>0</v>
      </c>
    </row>
    <row r="265" spans="1:9" hidden="1" x14ac:dyDescent="0.25">
      <c r="A265" s="46">
        <v>451</v>
      </c>
      <c r="B265" s="47" t="s">
        <v>153</v>
      </c>
      <c r="C265" s="48">
        <v>0</v>
      </c>
      <c r="D265" s="135">
        <v>1481.65</v>
      </c>
      <c r="E265" s="48">
        <v>0</v>
      </c>
      <c r="F265" s="81"/>
      <c r="G265" s="81"/>
      <c r="H265" s="112" t="e">
        <f t="shared" si="31"/>
        <v>#DIV/0!</v>
      </c>
      <c r="I265" s="170">
        <f t="shared" si="30"/>
        <v>0</v>
      </c>
    </row>
    <row r="266" spans="1:9" x14ac:dyDescent="0.25">
      <c r="A266" s="102"/>
      <c r="B266" s="92"/>
      <c r="C266" s="81"/>
      <c r="D266" s="134"/>
      <c r="E266" s="48"/>
      <c r="F266" s="81"/>
      <c r="G266" s="81"/>
      <c r="H266" s="112"/>
      <c r="I266" s="170"/>
    </row>
    <row r="267" spans="1:9" x14ac:dyDescent="0.25">
      <c r="A267" s="102" t="s">
        <v>79</v>
      </c>
      <c r="B267" s="92" t="s">
        <v>277</v>
      </c>
      <c r="C267" s="81">
        <f>SUM(C268)</f>
        <v>0</v>
      </c>
      <c r="D267" s="134">
        <v>0</v>
      </c>
      <c r="E267" s="81">
        <f>SUM(E268)</f>
        <v>0</v>
      </c>
      <c r="F267" s="81">
        <v>0</v>
      </c>
      <c r="G267" s="81">
        <v>0</v>
      </c>
      <c r="H267" s="112">
        <v>0</v>
      </c>
      <c r="I267" s="170">
        <v>0</v>
      </c>
    </row>
    <row r="268" spans="1:9" x14ac:dyDescent="0.25">
      <c r="A268" s="80">
        <v>4</v>
      </c>
      <c r="B268" s="101" t="s">
        <v>117</v>
      </c>
      <c r="C268" s="81">
        <f>SUM(C269)</f>
        <v>0</v>
      </c>
      <c r="D268" s="134">
        <v>0</v>
      </c>
      <c r="E268" s="81">
        <f>SUM(E269)</f>
        <v>0</v>
      </c>
      <c r="F268" s="81">
        <v>0</v>
      </c>
      <c r="G268" s="81">
        <v>0</v>
      </c>
      <c r="H268" s="112">
        <v>0</v>
      </c>
      <c r="I268" s="170">
        <v>0</v>
      </c>
    </row>
    <row r="269" spans="1:9" x14ac:dyDescent="0.25">
      <c r="A269" s="80">
        <v>45</v>
      </c>
      <c r="B269" s="101" t="s">
        <v>153</v>
      </c>
      <c r="C269" s="81">
        <v>0</v>
      </c>
      <c r="D269" s="134">
        <v>0</v>
      </c>
      <c r="E269" s="81">
        <f>SUM(E270)</f>
        <v>0</v>
      </c>
      <c r="F269" s="81">
        <v>0</v>
      </c>
      <c r="G269" s="81">
        <v>0</v>
      </c>
      <c r="H269" s="112">
        <v>0</v>
      </c>
      <c r="I269" s="170">
        <v>0</v>
      </c>
    </row>
    <row r="270" spans="1:9" hidden="1" x14ac:dyDescent="0.25">
      <c r="A270" s="46">
        <v>451</v>
      </c>
      <c r="B270" s="47" t="s">
        <v>153</v>
      </c>
      <c r="C270" s="48">
        <v>229449.45</v>
      </c>
      <c r="D270" s="134">
        <v>0</v>
      </c>
      <c r="E270" s="48">
        <v>0</v>
      </c>
      <c r="F270" s="108"/>
      <c r="G270" s="81"/>
      <c r="H270" s="112">
        <f t="shared" si="31"/>
        <v>0</v>
      </c>
      <c r="I270" s="170" t="e">
        <f t="shared" si="30"/>
        <v>#DIV/0!</v>
      </c>
    </row>
    <row r="271" spans="1:9" x14ac:dyDescent="0.25">
      <c r="A271" s="86"/>
      <c r="B271" s="87"/>
      <c r="C271" s="81"/>
      <c r="D271" s="134"/>
      <c r="E271" s="48"/>
      <c r="F271" s="108"/>
      <c r="G271" s="81"/>
      <c r="H271" s="112"/>
      <c r="I271" s="170"/>
    </row>
    <row r="272" spans="1:9" x14ac:dyDescent="0.25">
      <c r="A272" s="86"/>
      <c r="B272" s="87"/>
      <c r="C272" s="81"/>
      <c r="D272" s="134"/>
      <c r="E272" s="48"/>
      <c r="F272" s="108"/>
      <c r="G272" s="81"/>
      <c r="H272" s="112"/>
      <c r="I272" s="170"/>
    </row>
    <row r="273" spans="1:9" ht="26.25" x14ac:dyDescent="0.25">
      <c r="A273" s="83" t="s">
        <v>79</v>
      </c>
      <c r="B273" s="95" t="s">
        <v>154</v>
      </c>
      <c r="C273" s="81">
        <f>SUM(C274)</f>
        <v>0</v>
      </c>
      <c r="D273" s="134">
        <v>0</v>
      </c>
      <c r="E273" s="81">
        <f>SUM(E274)</f>
        <v>0</v>
      </c>
      <c r="F273" s="81">
        <v>0</v>
      </c>
      <c r="G273" s="81">
        <v>0</v>
      </c>
      <c r="H273" s="112">
        <v>0</v>
      </c>
      <c r="I273" s="170">
        <v>0</v>
      </c>
    </row>
    <row r="274" spans="1:9" x14ac:dyDescent="0.25">
      <c r="A274" s="80">
        <v>4</v>
      </c>
      <c r="B274" s="101" t="s">
        <v>117</v>
      </c>
      <c r="C274" s="91">
        <f>SUM(C275+C277)</f>
        <v>0</v>
      </c>
      <c r="D274" s="138">
        <v>0</v>
      </c>
      <c r="E274" s="81">
        <f>SUM(E275+E277)</f>
        <v>0</v>
      </c>
      <c r="F274" s="81">
        <v>0</v>
      </c>
      <c r="G274" s="81">
        <v>0</v>
      </c>
      <c r="H274" s="112">
        <v>0</v>
      </c>
      <c r="I274" s="170">
        <v>0</v>
      </c>
    </row>
    <row r="275" spans="1:9" x14ac:dyDescent="0.25">
      <c r="A275" s="80">
        <v>41</v>
      </c>
      <c r="B275" s="87" t="s">
        <v>117</v>
      </c>
      <c r="C275" s="91">
        <v>0</v>
      </c>
      <c r="D275" s="138">
        <v>0</v>
      </c>
      <c r="E275" s="81">
        <f>SUM(E276)</f>
        <v>0</v>
      </c>
      <c r="F275" s="81">
        <v>0</v>
      </c>
      <c r="G275" s="81">
        <v>0</v>
      </c>
      <c r="H275" s="112">
        <v>0</v>
      </c>
      <c r="I275" s="170">
        <v>0</v>
      </c>
    </row>
    <row r="276" spans="1:9" hidden="1" x14ac:dyDescent="0.25">
      <c r="A276" s="46">
        <v>412</v>
      </c>
      <c r="B276" s="89" t="s">
        <v>155</v>
      </c>
      <c r="C276" s="90">
        <v>11915.88</v>
      </c>
      <c r="D276" s="139">
        <v>0</v>
      </c>
      <c r="E276" s="48">
        <v>0</v>
      </c>
      <c r="F276" s="81"/>
      <c r="G276" s="81"/>
      <c r="H276" s="112">
        <f t="shared" si="31"/>
        <v>0</v>
      </c>
      <c r="I276" s="170" t="e">
        <f t="shared" si="30"/>
        <v>#DIV/0!</v>
      </c>
    </row>
    <row r="277" spans="1:9" x14ac:dyDescent="0.25">
      <c r="A277" s="80">
        <v>42</v>
      </c>
      <c r="B277" s="101" t="s">
        <v>158</v>
      </c>
      <c r="C277" s="91">
        <v>0</v>
      </c>
      <c r="D277" s="138">
        <v>0</v>
      </c>
      <c r="E277" s="81">
        <f>SUM(E278)</f>
        <v>0</v>
      </c>
      <c r="F277" s="81">
        <v>0</v>
      </c>
      <c r="G277" s="81">
        <v>0</v>
      </c>
      <c r="H277" s="112">
        <v>0</v>
      </c>
      <c r="I277" s="170">
        <v>0</v>
      </c>
    </row>
    <row r="278" spans="1:9" hidden="1" x14ac:dyDescent="0.25">
      <c r="A278" s="46">
        <v>422</v>
      </c>
      <c r="B278" s="89" t="s">
        <v>118</v>
      </c>
      <c r="C278" s="90">
        <v>4912.1000000000004</v>
      </c>
      <c r="D278" s="139">
        <v>0</v>
      </c>
      <c r="E278" s="48">
        <v>0</v>
      </c>
      <c r="F278" s="81"/>
      <c r="G278" s="81"/>
      <c r="H278" s="112">
        <f t="shared" ref="H278:H348" si="36">SUM(E278/C278)*100</f>
        <v>0</v>
      </c>
      <c r="I278" s="170" t="e">
        <f t="shared" ref="I278:I348" si="37">SUM(E278/D278)*100</f>
        <v>#DIV/0!</v>
      </c>
    </row>
    <row r="279" spans="1:9" x14ac:dyDescent="0.25">
      <c r="A279" s="80"/>
      <c r="B279" s="87"/>
      <c r="C279" s="91"/>
      <c r="D279" s="138"/>
      <c r="E279" s="48"/>
      <c r="F279" s="81"/>
      <c r="G279" s="81"/>
      <c r="H279" s="112"/>
      <c r="I279" s="170"/>
    </row>
    <row r="280" spans="1:9" x14ac:dyDescent="0.25">
      <c r="A280" s="80"/>
      <c r="B280" s="87"/>
      <c r="C280" s="91"/>
      <c r="D280" s="138"/>
      <c r="E280" s="48"/>
      <c r="F280" s="81"/>
      <c r="G280" s="48"/>
      <c r="H280" s="112"/>
      <c r="I280" s="170"/>
    </row>
    <row r="281" spans="1:9" ht="22.5" customHeight="1" x14ac:dyDescent="0.25">
      <c r="A281" s="271">
        <v>2406</v>
      </c>
      <c r="B281" s="264" t="s">
        <v>156</v>
      </c>
      <c r="C281" s="265">
        <f>SUM(C282+C295+C312)</f>
        <v>620.01</v>
      </c>
      <c r="D281" s="266">
        <f>SUM(D282+D295+D312)</f>
        <v>910</v>
      </c>
      <c r="E281" s="265">
        <f>SUM(E282+E295+E312)</f>
        <v>910</v>
      </c>
      <c r="F281" s="267">
        <f>SUM(F282+F295+F312)</f>
        <v>910</v>
      </c>
      <c r="G281" s="267">
        <f>SUM(G282+G295+G312)</f>
        <v>910</v>
      </c>
      <c r="H281" s="268">
        <f t="shared" si="36"/>
        <v>146.77182626086676</v>
      </c>
      <c r="I281" s="269">
        <f t="shared" si="37"/>
        <v>100</v>
      </c>
    </row>
    <row r="282" spans="1:9" x14ac:dyDescent="0.25">
      <c r="A282" s="225" t="s">
        <v>103</v>
      </c>
      <c r="B282" s="222" t="s">
        <v>214</v>
      </c>
      <c r="C282" s="216">
        <f>SUM(C283+C289)</f>
        <v>0</v>
      </c>
      <c r="D282" s="217">
        <f>SUM(D283+D289)</f>
        <v>0</v>
      </c>
      <c r="E282" s="216">
        <f>SUM(E283+E289)</f>
        <v>0</v>
      </c>
      <c r="F282" s="216">
        <v>0</v>
      </c>
      <c r="G282" s="216">
        <v>0</v>
      </c>
      <c r="H282" s="233">
        <v>0</v>
      </c>
      <c r="I282" s="234">
        <v>0</v>
      </c>
    </row>
    <row r="283" spans="1:9" x14ac:dyDescent="0.25">
      <c r="A283" s="102" t="s">
        <v>79</v>
      </c>
      <c r="B283" s="92" t="s">
        <v>277</v>
      </c>
      <c r="C283" s="81">
        <f t="shared" ref="C283:E284" si="38">SUM(C284)</f>
        <v>0</v>
      </c>
      <c r="D283" s="134">
        <f t="shared" si="38"/>
        <v>0</v>
      </c>
      <c r="E283" s="81">
        <f t="shared" si="38"/>
        <v>0</v>
      </c>
      <c r="F283" s="81">
        <v>0</v>
      </c>
      <c r="G283" s="81">
        <v>0</v>
      </c>
      <c r="H283" s="112">
        <v>0</v>
      </c>
      <c r="I283" s="170">
        <v>0</v>
      </c>
    </row>
    <row r="284" spans="1:9" x14ac:dyDescent="0.25">
      <c r="A284" s="80">
        <v>4</v>
      </c>
      <c r="B284" s="101" t="s">
        <v>117</v>
      </c>
      <c r="C284" s="81">
        <f t="shared" si="38"/>
        <v>0</v>
      </c>
      <c r="D284" s="134">
        <f t="shared" si="38"/>
        <v>0</v>
      </c>
      <c r="E284" s="81">
        <f t="shared" si="38"/>
        <v>0</v>
      </c>
      <c r="F284" s="81">
        <v>0</v>
      </c>
      <c r="G284" s="81">
        <v>0</v>
      </c>
      <c r="H284" s="112">
        <v>0</v>
      </c>
      <c r="I284" s="170">
        <v>0</v>
      </c>
    </row>
    <row r="285" spans="1:9" x14ac:dyDescent="0.25">
      <c r="A285" s="80">
        <v>42</v>
      </c>
      <c r="B285" s="101" t="s">
        <v>158</v>
      </c>
      <c r="C285" s="81">
        <v>0</v>
      </c>
      <c r="D285" s="134">
        <v>0</v>
      </c>
      <c r="E285" s="81">
        <v>0</v>
      </c>
      <c r="F285" s="81">
        <v>0</v>
      </c>
      <c r="G285" s="81">
        <v>0</v>
      </c>
      <c r="H285" s="112">
        <v>0</v>
      </c>
      <c r="I285" s="170">
        <v>0</v>
      </c>
    </row>
    <row r="286" spans="1:9" hidden="1" x14ac:dyDescent="0.25">
      <c r="A286" s="46">
        <v>422</v>
      </c>
      <c r="B286" s="47" t="s">
        <v>118</v>
      </c>
      <c r="C286" s="48">
        <v>10527.18</v>
      </c>
      <c r="D286" s="135">
        <v>4047.1</v>
      </c>
      <c r="E286" s="48">
        <v>4047.1</v>
      </c>
      <c r="F286" s="107"/>
      <c r="G286" s="81"/>
      <c r="H286" s="112">
        <f t="shared" si="36"/>
        <v>38.444293723485302</v>
      </c>
      <c r="I286" s="170">
        <f t="shared" si="37"/>
        <v>100</v>
      </c>
    </row>
    <row r="287" spans="1:9" x14ac:dyDescent="0.25">
      <c r="A287" s="86"/>
      <c r="B287" s="87"/>
      <c r="C287" s="81"/>
      <c r="D287" s="134"/>
      <c r="E287" s="48"/>
      <c r="F287" s="107"/>
      <c r="G287" s="81"/>
      <c r="H287" s="112"/>
      <c r="I287" s="170"/>
    </row>
    <row r="288" spans="1:9" x14ac:dyDescent="0.25">
      <c r="A288" s="83"/>
      <c r="B288" s="87"/>
      <c r="C288" s="81"/>
      <c r="D288" s="134"/>
      <c r="E288" s="48"/>
      <c r="F288" s="81"/>
      <c r="G288" s="81"/>
      <c r="H288" s="112"/>
      <c r="I288" s="170"/>
    </row>
    <row r="289" spans="1:9" x14ac:dyDescent="0.25">
      <c r="A289" s="83" t="s">
        <v>79</v>
      </c>
      <c r="B289" s="87" t="s">
        <v>159</v>
      </c>
      <c r="C289" s="81">
        <f>SUM(C290)</f>
        <v>0</v>
      </c>
      <c r="D289" s="134">
        <v>0</v>
      </c>
      <c r="E289" s="81">
        <f>SUM(E290)</f>
        <v>0</v>
      </c>
      <c r="F289" s="81">
        <v>0</v>
      </c>
      <c r="G289" s="81">
        <v>0</v>
      </c>
      <c r="H289" s="112">
        <v>0</v>
      </c>
      <c r="I289" s="170">
        <v>0</v>
      </c>
    </row>
    <row r="290" spans="1:9" x14ac:dyDescent="0.25">
      <c r="A290" s="80">
        <v>4</v>
      </c>
      <c r="B290" s="101" t="s">
        <v>117</v>
      </c>
      <c r="C290" s="91">
        <f>SUM(C291)</f>
        <v>0</v>
      </c>
      <c r="D290" s="138">
        <v>0</v>
      </c>
      <c r="E290" s="81">
        <f>SUM(E291)</f>
        <v>0</v>
      </c>
      <c r="F290" s="81">
        <v>0</v>
      </c>
      <c r="G290" s="81">
        <v>0</v>
      </c>
      <c r="H290" s="112">
        <v>0</v>
      </c>
      <c r="I290" s="170">
        <v>0</v>
      </c>
    </row>
    <row r="291" spans="1:9" x14ac:dyDescent="0.25">
      <c r="A291" s="80">
        <v>42</v>
      </c>
      <c r="B291" s="101" t="s">
        <v>158</v>
      </c>
      <c r="C291" s="91">
        <v>0</v>
      </c>
      <c r="D291" s="138">
        <v>0</v>
      </c>
      <c r="E291" s="81">
        <f>SUM(E292)</f>
        <v>0</v>
      </c>
      <c r="F291" s="81">
        <v>0</v>
      </c>
      <c r="G291" s="81">
        <v>0</v>
      </c>
      <c r="H291" s="112">
        <v>0</v>
      </c>
      <c r="I291" s="170">
        <v>0</v>
      </c>
    </row>
    <row r="292" spans="1:9" hidden="1" x14ac:dyDescent="0.25">
      <c r="A292" s="88">
        <v>422</v>
      </c>
      <c r="B292" s="47" t="s">
        <v>118</v>
      </c>
      <c r="C292" s="48">
        <v>1410.18</v>
      </c>
      <c r="D292" s="135">
        <v>771</v>
      </c>
      <c r="E292" s="48">
        <v>0</v>
      </c>
      <c r="F292" s="48"/>
      <c r="G292" s="81"/>
      <c r="H292" s="112">
        <f t="shared" si="36"/>
        <v>0</v>
      </c>
      <c r="I292" s="170">
        <f t="shared" si="37"/>
        <v>0</v>
      </c>
    </row>
    <row r="293" spans="1:9" ht="30.6" customHeight="1" x14ac:dyDescent="0.25">
      <c r="A293" s="88"/>
      <c r="B293" s="89"/>
      <c r="C293" s="48"/>
      <c r="D293" s="135"/>
      <c r="E293" s="48"/>
      <c r="F293" s="48"/>
      <c r="G293" s="81"/>
      <c r="H293" s="112"/>
      <c r="I293" s="170"/>
    </row>
    <row r="294" spans="1:9" x14ac:dyDescent="0.25">
      <c r="A294" s="46"/>
      <c r="B294" s="47"/>
      <c r="C294" s="48"/>
      <c r="D294" s="135"/>
      <c r="E294" s="48"/>
      <c r="F294" s="48"/>
      <c r="G294" s="48"/>
      <c r="H294" s="112"/>
      <c r="I294" s="170"/>
    </row>
    <row r="295" spans="1:9" x14ac:dyDescent="0.25">
      <c r="A295" s="225" t="s">
        <v>160</v>
      </c>
      <c r="B295" s="222" t="s">
        <v>215</v>
      </c>
      <c r="C295" s="216">
        <f>SUM(C296+C308)</f>
        <v>620.01</v>
      </c>
      <c r="D295" s="217">
        <f>SUM(D296+D302+D308)</f>
        <v>910</v>
      </c>
      <c r="E295" s="216">
        <f>SUM(E296+E302+E308)</f>
        <v>910</v>
      </c>
      <c r="F295" s="216">
        <f>SUM(F296+F302+F308)</f>
        <v>910</v>
      </c>
      <c r="G295" s="216">
        <f>SUM(G296+G302+G308)</f>
        <v>910</v>
      </c>
      <c r="H295" s="233">
        <f>SUM(E295/C295)*100</f>
        <v>146.77182626086676</v>
      </c>
      <c r="I295" s="234">
        <f>SUM(E295/D295)*100</f>
        <v>100</v>
      </c>
    </row>
    <row r="296" spans="1:9" x14ac:dyDescent="0.25">
      <c r="A296" s="102" t="s">
        <v>79</v>
      </c>
      <c r="B296" s="92" t="s">
        <v>86</v>
      </c>
      <c r="C296" s="81">
        <f>SUM(C297)</f>
        <v>240.01</v>
      </c>
      <c r="D296" s="134">
        <f>SUM(D297)</f>
        <v>240</v>
      </c>
      <c r="E296" s="81">
        <f>SUM(E298)</f>
        <v>240</v>
      </c>
      <c r="F296" s="81">
        <f>SUM(F298)</f>
        <v>240</v>
      </c>
      <c r="G296" s="81">
        <f>SUM(G298)</f>
        <v>240</v>
      </c>
      <c r="H296" s="112">
        <v>0</v>
      </c>
      <c r="I296" s="170">
        <f t="shared" ref="I296:I299" si="39">SUM(E296/D296)*100</f>
        <v>100</v>
      </c>
    </row>
    <row r="297" spans="1:9" x14ac:dyDescent="0.25">
      <c r="A297" s="80">
        <v>4</v>
      </c>
      <c r="B297" s="101" t="s">
        <v>117</v>
      </c>
      <c r="C297" s="81">
        <f>SUM(C298)</f>
        <v>240.01</v>
      </c>
      <c r="D297" s="134">
        <f>SUM(D298)</f>
        <v>240</v>
      </c>
      <c r="E297" s="81">
        <v>240</v>
      </c>
      <c r="F297" s="81">
        <v>240</v>
      </c>
      <c r="G297" s="81">
        <v>240</v>
      </c>
      <c r="H297" s="112">
        <v>0</v>
      </c>
      <c r="I297" s="170">
        <f t="shared" si="39"/>
        <v>100</v>
      </c>
    </row>
    <row r="298" spans="1:9" s="290" customFormat="1" x14ac:dyDescent="0.25">
      <c r="A298" s="46">
        <v>42</v>
      </c>
      <c r="B298" s="291" t="s">
        <v>158</v>
      </c>
      <c r="C298" s="48">
        <v>240.01</v>
      </c>
      <c r="D298" s="135">
        <v>240</v>
      </c>
      <c r="E298" s="48">
        <v>240</v>
      </c>
      <c r="F298" s="48">
        <v>240</v>
      </c>
      <c r="G298" s="48">
        <v>240</v>
      </c>
      <c r="H298" s="288">
        <v>0</v>
      </c>
      <c r="I298" s="289">
        <f t="shared" si="39"/>
        <v>100</v>
      </c>
    </row>
    <row r="299" spans="1:9" hidden="1" x14ac:dyDescent="0.25">
      <c r="A299" s="46">
        <v>424</v>
      </c>
      <c r="B299" s="47" t="s">
        <v>119</v>
      </c>
      <c r="C299" s="48">
        <v>1162.47</v>
      </c>
      <c r="D299" s="134">
        <v>0</v>
      </c>
      <c r="E299" s="81">
        <v>0</v>
      </c>
      <c r="F299" s="81"/>
      <c r="G299" s="81"/>
      <c r="H299" s="112">
        <f t="shared" si="36"/>
        <v>0</v>
      </c>
      <c r="I299" s="234" t="e">
        <f t="shared" si="39"/>
        <v>#DIV/0!</v>
      </c>
    </row>
    <row r="300" spans="1:9" x14ac:dyDescent="0.25">
      <c r="A300" s="46"/>
      <c r="B300" s="47"/>
      <c r="C300" s="48"/>
      <c r="D300" s="135"/>
      <c r="E300" s="48"/>
      <c r="F300" s="48"/>
      <c r="G300" s="48"/>
      <c r="H300" s="112"/>
      <c r="I300" s="170"/>
    </row>
    <row r="301" spans="1:9" x14ac:dyDescent="0.25">
      <c r="A301" s="46"/>
      <c r="B301" s="47"/>
      <c r="C301" s="48"/>
      <c r="D301" s="135"/>
      <c r="E301" s="48"/>
      <c r="F301" s="48"/>
      <c r="G301" s="48"/>
      <c r="H301" s="112"/>
      <c r="I301" s="170"/>
    </row>
    <row r="302" spans="1:9" x14ac:dyDescent="0.25">
      <c r="A302" s="102" t="s">
        <v>79</v>
      </c>
      <c r="B302" s="92" t="s">
        <v>277</v>
      </c>
      <c r="C302" s="81">
        <f>SUM(C304)</f>
        <v>0</v>
      </c>
      <c r="D302" s="134">
        <v>300</v>
      </c>
      <c r="E302" s="81">
        <f>SUM(E303)</f>
        <v>300</v>
      </c>
      <c r="F302" s="81">
        <v>300</v>
      </c>
      <c r="G302" s="81">
        <v>300</v>
      </c>
      <c r="H302" s="112">
        <v>0</v>
      </c>
      <c r="I302" s="170">
        <f t="shared" si="37"/>
        <v>100</v>
      </c>
    </row>
    <row r="303" spans="1:9" x14ac:dyDescent="0.25">
      <c r="A303" s="80">
        <v>4</v>
      </c>
      <c r="B303" s="101" t="s">
        <v>117</v>
      </c>
      <c r="C303" s="81">
        <f>SUM(C304)</f>
        <v>0</v>
      </c>
      <c r="D303" s="134">
        <v>300</v>
      </c>
      <c r="E303" s="81">
        <f>SUM(E304)</f>
        <v>300</v>
      </c>
      <c r="F303" s="81">
        <v>300</v>
      </c>
      <c r="G303" s="81">
        <v>300</v>
      </c>
      <c r="H303" s="112">
        <v>0</v>
      </c>
      <c r="I303" s="170">
        <f t="shared" si="37"/>
        <v>100</v>
      </c>
    </row>
    <row r="304" spans="1:9" s="290" customFormat="1" x14ac:dyDescent="0.25">
      <c r="A304" s="46">
        <v>42</v>
      </c>
      <c r="B304" s="291" t="s">
        <v>158</v>
      </c>
      <c r="C304" s="48">
        <v>0</v>
      </c>
      <c r="D304" s="135">
        <v>300</v>
      </c>
      <c r="E304" s="48">
        <v>300</v>
      </c>
      <c r="F304" s="48">
        <v>300</v>
      </c>
      <c r="G304" s="48">
        <v>300</v>
      </c>
      <c r="H304" s="288">
        <v>0</v>
      </c>
      <c r="I304" s="289">
        <f t="shared" si="37"/>
        <v>100</v>
      </c>
    </row>
    <row r="305" spans="1:9" hidden="1" x14ac:dyDescent="0.25">
      <c r="A305" s="46">
        <v>424</v>
      </c>
      <c r="B305" s="47" t="s">
        <v>119</v>
      </c>
      <c r="C305" s="48">
        <v>0</v>
      </c>
      <c r="D305" s="135">
        <v>500</v>
      </c>
      <c r="E305" s="48">
        <v>0</v>
      </c>
      <c r="F305" s="48"/>
      <c r="G305" s="48"/>
      <c r="H305" s="112" t="e">
        <f t="shared" si="36"/>
        <v>#DIV/0!</v>
      </c>
      <c r="I305" s="170">
        <f t="shared" si="37"/>
        <v>0</v>
      </c>
    </row>
    <row r="306" spans="1:9" x14ac:dyDescent="0.25">
      <c r="A306" s="80"/>
      <c r="B306" s="47"/>
      <c r="C306" s="48"/>
      <c r="D306" s="135"/>
      <c r="E306" s="48"/>
      <c r="F306" s="48"/>
      <c r="G306" s="48"/>
      <c r="H306" s="112"/>
      <c r="I306" s="170"/>
    </row>
    <row r="307" spans="1:9" x14ac:dyDescent="0.25">
      <c r="A307" s="80"/>
      <c r="B307" s="47"/>
      <c r="C307" s="48"/>
      <c r="D307" s="135"/>
      <c r="E307" s="48"/>
      <c r="F307" s="48"/>
      <c r="G307" s="48"/>
      <c r="H307" s="112"/>
      <c r="I307" s="170"/>
    </row>
    <row r="308" spans="1:9" ht="26.25" x14ac:dyDescent="0.25">
      <c r="A308" s="102" t="s">
        <v>79</v>
      </c>
      <c r="B308" s="92" t="s">
        <v>287</v>
      </c>
      <c r="C308" s="81">
        <f>SUM(C309)</f>
        <v>380</v>
      </c>
      <c r="D308" s="134">
        <v>370</v>
      </c>
      <c r="E308" s="81">
        <f>SUM(E309)</f>
        <v>370</v>
      </c>
      <c r="F308" s="81">
        <f>SUM(F310)</f>
        <v>370</v>
      </c>
      <c r="G308" s="81">
        <f>SUM(G310)</f>
        <v>370</v>
      </c>
      <c r="H308" s="112">
        <v>0</v>
      </c>
      <c r="I308" s="170">
        <v>0</v>
      </c>
    </row>
    <row r="309" spans="1:9" x14ac:dyDescent="0.25">
      <c r="A309" s="80">
        <v>4</v>
      </c>
      <c r="B309" s="101" t="s">
        <v>117</v>
      </c>
      <c r="C309" s="81">
        <f>SUM(C310)</f>
        <v>380</v>
      </c>
      <c r="D309" s="134">
        <v>370</v>
      </c>
      <c r="E309" s="81">
        <v>370</v>
      </c>
      <c r="F309" s="81">
        <v>370</v>
      </c>
      <c r="G309" s="81">
        <v>370</v>
      </c>
      <c r="H309" s="112">
        <v>0</v>
      </c>
      <c r="I309" s="170">
        <v>0</v>
      </c>
    </row>
    <row r="310" spans="1:9" s="290" customFormat="1" x14ac:dyDescent="0.25">
      <c r="A310" s="46">
        <v>42</v>
      </c>
      <c r="B310" s="291" t="s">
        <v>158</v>
      </c>
      <c r="C310" s="48">
        <v>380</v>
      </c>
      <c r="D310" s="135">
        <v>370</v>
      </c>
      <c r="E310" s="48">
        <v>370</v>
      </c>
      <c r="F310" s="48">
        <v>370</v>
      </c>
      <c r="G310" s="48">
        <v>370</v>
      </c>
      <c r="H310" s="288">
        <v>0</v>
      </c>
      <c r="I310" s="289">
        <v>0</v>
      </c>
    </row>
    <row r="311" spans="1:9" x14ac:dyDescent="0.25">
      <c r="A311" s="80"/>
      <c r="B311" s="47"/>
      <c r="C311" s="48"/>
      <c r="D311" s="135"/>
      <c r="E311" s="48"/>
      <c r="F311" s="48"/>
      <c r="G311" s="48"/>
      <c r="H311" s="112"/>
      <c r="I311" s="170"/>
    </row>
    <row r="312" spans="1:9" x14ac:dyDescent="0.25">
      <c r="A312" s="225" t="s">
        <v>174</v>
      </c>
      <c r="B312" s="222" t="s">
        <v>175</v>
      </c>
      <c r="C312" s="216">
        <f>SUM(C313+C319)</f>
        <v>0</v>
      </c>
      <c r="D312" s="217">
        <f>SUM(D313+D349)</f>
        <v>0</v>
      </c>
      <c r="E312" s="216">
        <f>SUM(E313)</f>
        <v>0</v>
      </c>
      <c r="F312" s="216">
        <v>0</v>
      </c>
      <c r="G312" s="216">
        <v>0</v>
      </c>
      <c r="H312" s="233">
        <v>0</v>
      </c>
      <c r="I312" s="234">
        <v>0</v>
      </c>
    </row>
    <row r="313" spans="1:9" x14ac:dyDescent="0.25">
      <c r="A313" s="102" t="s">
        <v>79</v>
      </c>
      <c r="B313" s="92" t="s">
        <v>86</v>
      </c>
      <c r="C313" s="81">
        <f>SUM(C314)</f>
        <v>0</v>
      </c>
      <c r="D313" s="134">
        <f>SUM(D314)</f>
        <v>0</v>
      </c>
      <c r="E313" s="81">
        <f>SUM(E314)</f>
        <v>0</v>
      </c>
      <c r="F313" s="81">
        <v>0</v>
      </c>
      <c r="G313" s="81">
        <v>0</v>
      </c>
      <c r="H313" s="112">
        <v>0</v>
      </c>
      <c r="I313" s="170">
        <v>0</v>
      </c>
    </row>
    <row r="314" spans="1:9" x14ac:dyDescent="0.25">
      <c r="A314" s="80">
        <v>4</v>
      </c>
      <c r="B314" s="101" t="s">
        <v>117</v>
      </c>
      <c r="C314" s="81">
        <f>SUM(C315)</f>
        <v>0</v>
      </c>
      <c r="D314" s="134">
        <f>SUM(D315)</f>
        <v>0</v>
      </c>
      <c r="E314" s="81">
        <f>SUM(E315)</f>
        <v>0</v>
      </c>
      <c r="F314" s="81">
        <v>0</v>
      </c>
      <c r="G314" s="81">
        <v>0</v>
      </c>
      <c r="H314" s="112">
        <v>0</v>
      </c>
      <c r="I314" s="170">
        <v>0</v>
      </c>
    </row>
    <row r="315" spans="1:9" s="290" customFormat="1" x14ac:dyDescent="0.25">
      <c r="A315" s="46">
        <v>42</v>
      </c>
      <c r="B315" s="291" t="s">
        <v>158</v>
      </c>
      <c r="C315" s="48">
        <v>0</v>
      </c>
      <c r="D315" s="135">
        <v>0</v>
      </c>
      <c r="E315" s="48">
        <v>0</v>
      </c>
      <c r="F315" s="48">
        <v>0</v>
      </c>
      <c r="G315" s="48">
        <v>0</v>
      </c>
      <c r="H315" s="288">
        <v>0</v>
      </c>
      <c r="I315" s="289">
        <v>0</v>
      </c>
    </row>
    <row r="316" spans="1:9" hidden="1" x14ac:dyDescent="0.25">
      <c r="A316" s="226">
        <v>424</v>
      </c>
      <c r="B316" s="227" t="s">
        <v>119</v>
      </c>
      <c r="C316" s="228">
        <v>0</v>
      </c>
      <c r="D316" s="229">
        <v>245</v>
      </c>
      <c r="E316" s="228">
        <v>240</v>
      </c>
      <c r="F316" s="104"/>
      <c r="G316" s="104"/>
      <c r="H316" s="112" t="e">
        <f t="shared" si="36"/>
        <v>#DIV/0!</v>
      </c>
      <c r="I316" s="170">
        <f t="shared" si="37"/>
        <v>97.959183673469383</v>
      </c>
    </row>
    <row r="317" spans="1:9" x14ac:dyDescent="0.25">
      <c r="A317" s="226"/>
      <c r="B317" s="227"/>
      <c r="C317" s="228"/>
      <c r="D317" s="229"/>
      <c r="E317" s="228"/>
      <c r="F317" s="48"/>
      <c r="G317" s="48"/>
      <c r="H317" s="112"/>
      <c r="I317" s="170"/>
    </row>
    <row r="318" spans="1:9" x14ac:dyDescent="0.25">
      <c r="A318" s="226"/>
      <c r="B318" s="227"/>
      <c r="C318" s="228"/>
      <c r="D318" s="229"/>
      <c r="E318" s="228"/>
      <c r="F318" s="48"/>
      <c r="G318" s="48"/>
      <c r="H318" s="112"/>
      <c r="I318" s="170"/>
    </row>
    <row r="319" spans="1:9" x14ac:dyDescent="0.25">
      <c r="A319" s="102" t="s">
        <v>79</v>
      </c>
      <c r="B319" s="92" t="s">
        <v>277</v>
      </c>
      <c r="C319" s="237">
        <f>SUM(C320)</f>
        <v>0</v>
      </c>
      <c r="D319" s="238">
        <v>0</v>
      </c>
      <c r="E319" s="237">
        <v>0</v>
      </c>
      <c r="F319" s="81">
        <v>0</v>
      </c>
      <c r="G319" s="81">
        <v>0</v>
      </c>
      <c r="H319" s="112">
        <v>0</v>
      </c>
      <c r="I319" s="170">
        <v>0</v>
      </c>
    </row>
    <row r="320" spans="1:9" x14ac:dyDescent="0.25">
      <c r="A320" s="80">
        <v>4</v>
      </c>
      <c r="B320" s="101" t="s">
        <v>117</v>
      </c>
      <c r="C320" s="237">
        <f>SUM(C321)</f>
        <v>0</v>
      </c>
      <c r="D320" s="238">
        <v>0</v>
      </c>
      <c r="E320" s="237">
        <v>0</v>
      </c>
      <c r="F320" s="81">
        <v>0</v>
      </c>
      <c r="G320" s="81">
        <v>0</v>
      </c>
      <c r="H320" s="112">
        <v>0</v>
      </c>
      <c r="I320" s="170">
        <v>0</v>
      </c>
    </row>
    <row r="321" spans="1:9" s="290" customFormat="1" x14ac:dyDescent="0.25">
      <c r="A321" s="46">
        <v>42</v>
      </c>
      <c r="B321" s="291" t="s">
        <v>158</v>
      </c>
      <c r="C321" s="228">
        <v>0</v>
      </c>
      <c r="D321" s="229">
        <v>0</v>
      </c>
      <c r="E321" s="228">
        <v>0</v>
      </c>
      <c r="F321" s="48">
        <v>0</v>
      </c>
      <c r="G321" s="48">
        <v>0</v>
      </c>
      <c r="H321" s="288">
        <v>0</v>
      </c>
      <c r="I321" s="289">
        <v>0</v>
      </c>
    </row>
    <row r="322" spans="1:9" x14ac:dyDescent="0.25">
      <c r="A322" s="226"/>
      <c r="B322" s="227"/>
      <c r="C322" s="228"/>
      <c r="D322" s="229"/>
      <c r="E322" s="228"/>
      <c r="F322" s="48"/>
      <c r="G322" s="48"/>
      <c r="H322" s="112"/>
      <c r="I322" s="170"/>
    </row>
    <row r="323" spans="1:9" x14ac:dyDescent="0.25">
      <c r="A323" s="46"/>
      <c r="B323" s="47"/>
      <c r="C323" s="48"/>
      <c r="D323" s="135"/>
      <c r="E323" s="48"/>
      <c r="F323" s="48"/>
      <c r="G323" s="48"/>
      <c r="H323" s="112"/>
      <c r="I323" s="170"/>
    </row>
    <row r="324" spans="1:9" s="133" customFormat="1" ht="23.25" customHeight="1" x14ac:dyDescent="0.25">
      <c r="A324" s="272">
        <v>9076</v>
      </c>
      <c r="B324" s="273" t="s">
        <v>218</v>
      </c>
      <c r="C324" s="267">
        <f>SUM(C326)</f>
        <v>1948.99</v>
      </c>
      <c r="D324" s="274">
        <f>SUM(D325)</f>
        <v>17347.009999999998</v>
      </c>
      <c r="E324" s="267">
        <f>SUM(E325)</f>
        <v>17347.009999999998</v>
      </c>
      <c r="F324" s="267">
        <f>SUM(F325)</f>
        <v>17347.009999999998</v>
      </c>
      <c r="G324" s="267">
        <f>SUM(G326)</f>
        <v>17347.009999999998</v>
      </c>
      <c r="H324" s="268">
        <v>0</v>
      </c>
      <c r="I324" s="269">
        <v>0</v>
      </c>
    </row>
    <row r="325" spans="1:9" x14ac:dyDescent="0.25">
      <c r="A325" s="225" t="s">
        <v>207</v>
      </c>
      <c r="B325" s="222" t="s">
        <v>216</v>
      </c>
      <c r="C325" s="216">
        <f>SUM(C328)</f>
        <v>1948.99</v>
      </c>
      <c r="D325" s="217">
        <f>SUM(D326+D356)</f>
        <v>17347.009999999998</v>
      </c>
      <c r="E325" s="216">
        <f t="shared" ref="E325:G327" si="40">SUM(E326)</f>
        <v>17347.009999999998</v>
      </c>
      <c r="F325" s="216">
        <f t="shared" si="40"/>
        <v>17347.009999999998</v>
      </c>
      <c r="G325" s="216">
        <f t="shared" si="40"/>
        <v>17347.009999999998</v>
      </c>
      <c r="H325" s="233">
        <v>0</v>
      </c>
      <c r="I325" s="234">
        <v>0</v>
      </c>
    </row>
    <row r="326" spans="1:9" x14ac:dyDescent="0.25">
      <c r="A326" s="102" t="s">
        <v>79</v>
      </c>
      <c r="B326" s="92" t="s">
        <v>217</v>
      </c>
      <c r="C326" s="81">
        <f>SUM(C327)</f>
        <v>1948.99</v>
      </c>
      <c r="D326" s="134">
        <f>SUM(D327)</f>
        <v>17347.009999999998</v>
      </c>
      <c r="E326" s="81">
        <f t="shared" si="40"/>
        <v>17347.009999999998</v>
      </c>
      <c r="F326" s="81">
        <f t="shared" si="40"/>
        <v>17347.009999999998</v>
      </c>
      <c r="G326" s="81">
        <f t="shared" si="40"/>
        <v>17347.009999999998</v>
      </c>
      <c r="H326" s="112">
        <v>0</v>
      </c>
      <c r="I326" s="170">
        <v>0</v>
      </c>
    </row>
    <row r="327" spans="1:9" x14ac:dyDescent="0.25">
      <c r="A327" s="80">
        <v>3</v>
      </c>
      <c r="B327" s="92" t="s">
        <v>19</v>
      </c>
      <c r="C327" s="81">
        <f>SUM(C328)</f>
        <v>1948.99</v>
      </c>
      <c r="D327" s="134">
        <f>SUM(D328)</f>
        <v>17347.009999999998</v>
      </c>
      <c r="E327" s="81">
        <f t="shared" si="40"/>
        <v>17347.009999999998</v>
      </c>
      <c r="F327" s="81">
        <f t="shared" si="40"/>
        <v>17347.009999999998</v>
      </c>
      <c r="G327" s="81">
        <f t="shared" si="40"/>
        <v>17347.009999999998</v>
      </c>
      <c r="H327" s="112">
        <v>0</v>
      </c>
      <c r="I327" s="170">
        <v>0</v>
      </c>
    </row>
    <row r="328" spans="1:9" s="290" customFormat="1" x14ac:dyDescent="0.25">
      <c r="A328" s="46">
        <v>32</v>
      </c>
      <c r="B328" s="47" t="s">
        <v>30</v>
      </c>
      <c r="C328" s="48">
        <v>1948.99</v>
      </c>
      <c r="D328" s="135">
        <v>17347.009999999998</v>
      </c>
      <c r="E328" s="48">
        <v>17347.009999999998</v>
      </c>
      <c r="F328" s="48">
        <v>17347.009999999998</v>
      </c>
      <c r="G328" s="48">
        <v>17347.009999999998</v>
      </c>
      <c r="H328" s="288">
        <v>0</v>
      </c>
      <c r="I328" s="289">
        <v>0</v>
      </c>
    </row>
    <row r="329" spans="1:9" s="290" customFormat="1" x14ac:dyDescent="0.25">
      <c r="A329" s="46"/>
      <c r="B329" s="47"/>
      <c r="C329" s="48"/>
      <c r="D329" s="135"/>
      <c r="E329" s="48"/>
      <c r="F329" s="48"/>
      <c r="G329" s="48"/>
      <c r="H329" s="288"/>
      <c r="I329" s="289"/>
    </row>
    <row r="330" spans="1:9" s="133" customFormat="1" ht="23.25" customHeight="1" x14ac:dyDescent="0.25">
      <c r="A330" s="272">
        <v>9076</v>
      </c>
      <c r="B330" s="273" t="s">
        <v>264</v>
      </c>
      <c r="C330" s="267">
        <f>SUM(C332)</f>
        <v>0</v>
      </c>
      <c r="D330" s="274">
        <f>SUM(D331)</f>
        <v>0</v>
      </c>
      <c r="E330" s="267">
        <f>SUM(E331)</f>
        <v>38053.870000000003</v>
      </c>
      <c r="F330" s="267">
        <f>SUM(F331)</f>
        <v>25369.25</v>
      </c>
      <c r="G330" s="267">
        <f>SUM(G331)</f>
        <v>0</v>
      </c>
      <c r="H330" s="268">
        <v>0</v>
      </c>
      <c r="I330" s="269">
        <v>0</v>
      </c>
    </row>
    <row r="331" spans="1:9" x14ac:dyDescent="0.25">
      <c r="A331" s="225" t="s">
        <v>265</v>
      </c>
      <c r="B331" s="222" t="s">
        <v>264</v>
      </c>
      <c r="C331" s="216">
        <f>SUM(C334)</f>
        <v>0</v>
      </c>
      <c r="D331" s="217">
        <f>SUM(D332+D362)</f>
        <v>0</v>
      </c>
      <c r="E331" s="216">
        <f>SUM(E332+E336+E340)</f>
        <v>38053.870000000003</v>
      </c>
      <c r="F331" s="216">
        <f>SUM(F332+F336+F340)</f>
        <v>25369.25</v>
      </c>
      <c r="G331" s="216">
        <f>SUM(G332+G336)</f>
        <v>0</v>
      </c>
      <c r="H331" s="233">
        <v>0</v>
      </c>
      <c r="I331" s="234">
        <v>0</v>
      </c>
    </row>
    <row r="332" spans="1:9" x14ac:dyDescent="0.25">
      <c r="A332" s="102" t="s">
        <v>79</v>
      </c>
      <c r="B332" s="92" t="s">
        <v>86</v>
      </c>
      <c r="C332" s="81">
        <f>SUM(C333)</f>
        <v>0</v>
      </c>
      <c r="D332" s="134">
        <f>SUM(D333)</f>
        <v>0</v>
      </c>
      <c r="E332" s="81">
        <f>SUM(E333)</f>
        <v>15221.55</v>
      </c>
      <c r="F332" s="81">
        <f>SUM(F333)</f>
        <v>10147.700000000001</v>
      </c>
      <c r="G332" s="81">
        <f>SUM(G333)</f>
        <v>0</v>
      </c>
      <c r="H332" s="112">
        <v>0</v>
      </c>
      <c r="I332" s="170">
        <v>0</v>
      </c>
    </row>
    <row r="333" spans="1:9" x14ac:dyDescent="0.25">
      <c r="A333" s="80">
        <v>3</v>
      </c>
      <c r="B333" s="92" t="s">
        <v>19</v>
      </c>
      <c r="C333" s="81">
        <f>SUM(C334)</f>
        <v>0</v>
      </c>
      <c r="D333" s="134">
        <f>SUM(D334)</f>
        <v>0</v>
      </c>
      <c r="E333" s="81">
        <f>SUM(E334:E335)</f>
        <v>15221.55</v>
      </c>
      <c r="F333" s="81">
        <f>SUM(F334:F335)</f>
        <v>10147.700000000001</v>
      </c>
      <c r="G333" s="81">
        <f>SUM(G334:G335)</f>
        <v>0</v>
      </c>
      <c r="H333" s="112">
        <v>0</v>
      </c>
      <c r="I333" s="170">
        <v>0</v>
      </c>
    </row>
    <row r="334" spans="1:9" s="290" customFormat="1" x14ac:dyDescent="0.25">
      <c r="A334" s="46">
        <v>31</v>
      </c>
      <c r="B334" s="89" t="s">
        <v>22</v>
      </c>
      <c r="C334" s="48">
        <v>0</v>
      </c>
      <c r="D334" s="135">
        <v>0</v>
      </c>
      <c r="E334" s="48">
        <v>13961.55</v>
      </c>
      <c r="F334" s="48">
        <v>8995</v>
      </c>
      <c r="G334" s="48">
        <v>0</v>
      </c>
      <c r="H334" s="288">
        <v>0</v>
      </c>
      <c r="I334" s="289">
        <v>0</v>
      </c>
    </row>
    <row r="335" spans="1:9" s="290" customFormat="1" x14ac:dyDescent="0.25">
      <c r="A335" s="46">
        <v>32</v>
      </c>
      <c r="B335" s="47" t="s">
        <v>30</v>
      </c>
      <c r="C335" s="48">
        <v>0</v>
      </c>
      <c r="D335" s="135">
        <v>0</v>
      </c>
      <c r="E335" s="48">
        <v>1260</v>
      </c>
      <c r="F335" s="48">
        <v>1152.7</v>
      </c>
      <c r="G335" s="48">
        <v>0</v>
      </c>
      <c r="H335" s="288"/>
      <c r="I335" s="289"/>
    </row>
    <row r="336" spans="1:9" x14ac:dyDescent="0.25">
      <c r="A336" s="102" t="s">
        <v>79</v>
      </c>
      <c r="B336" s="92" t="s">
        <v>289</v>
      </c>
      <c r="C336" s="81">
        <f>SUM(C337)</f>
        <v>0</v>
      </c>
      <c r="D336" s="134">
        <f>SUM(D337)</f>
        <v>0</v>
      </c>
      <c r="E336" s="81">
        <f>SUM(E337)</f>
        <v>11834.17</v>
      </c>
      <c r="F336" s="81">
        <f>SUM(F337)</f>
        <v>0</v>
      </c>
      <c r="G336" s="81">
        <f>SUM(G337)</f>
        <v>0</v>
      </c>
      <c r="H336" s="112">
        <v>0</v>
      </c>
      <c r="I336" s="170">
        <v>0</v>
      </c>
    </row>
    <row r="337" spans="1:9" x14ac:dyDescent="0.25">
      <c r="A337" s="80">
        <v>3</v>
      </c>
      <c r="B337" s="92" t="s">
        <v>19</v>
      </c>
      <c r="C337" s="81">
        <f>SUM(C338)</f>
        <v>0</v>
      </c>
      <c r="D337" s="134">
        <f>SUM(D338)</f>
        <v>0</v>
      </c>
      <c r="E337" s="81">
        <f>SUM(E338:E339)</f>
        <v>11834.17</v>
      </c>
      <c r="F337" s="81">
        <f>SUM(F338:F339)</f>
        <v>0</v>
      </c>
      <c r="G337" s="81">
        <f>SUM(G338:G339)</f>
        <v>0</v>
      </c>
      <c r="H337" s="112">
        <v>0</v>
      </c>
      <c r="I337" s="170">
        <v>0</v>
      </c>
    </row>
    <row r="338" spans="1:9" s="290" customFormat="1" x14ac:dyDescent="0.25">
      <c r="A338" s="46">
        <v>31</v>
      </c>
      <c r="B338" s="89" t="s">
        <v>22</v>
      </c>
      <c r="C338" s="48">
        <v>0</v>
      </c>
      <c r="D338" s="135">
        <v>0</v>
      </c>
      <c r="E338" s="48">
        <v>11044.17</v>
      </c>
      <c r="F338" s="48">
        <v>0</v>
      </c>
      <c r="G338" s="48">
        <v>0</v>
      </c>
      <c r="H338" s="288">
        <v>0</v>
      </c>
      <c r="I338" s="289">
        <v>0</v>
      </c>
    </row>
    <row r="339" spans="1:9" s="290" customFormat="1" x14ac:dyDescent="0.25">
      <c r="A339" s="46">
        <v>32</v>
      </c>
      <c r="B339" s="47" t="s">
        <v>30</v>
      </c>
      <c r="C339" s="48">
        <v>0</v>
      </c>
      <c r="D339" s="135">
        <v>0</v>
      </c>
      <c r="E339" s="48">
        <v>790</v>
      </c>
      <c r="F339" s="48">
        <v>0</v>
      </c>
      <c r="G339" s="48">
        <v>0</v>
      </c>
      <c r="H339" s="288"/>
      <c r="I339" s="289"/>
    </row>
    <row r="340" spans="1:9" x14ac:dyDescent="0.25">
      <c r="A340" s="102" t="s">
        <v>79</v>
      </c>
      <c r="B340" s="92" t="s">
        <v>290</v>
      </c>
      <c r="C340" s="81">
        <f>SUM(C341)</f>
        <v>0</v>
      </c>
      <c r="D340" s="134">
        <f>SUM(D341)</f>
        <v>0</v>
      </c>
      <c r="E340" s="81">
        <f>SUM(E341)</f>
        <v>10998.15</v>
      </c>
      <c r="F340" s="81">
        <f>SUM(F341)</f>
        <v>15221.55</v>
      </c>
      <c r="G340" s="81">
        <f>SUM(G341)</f>
        <v>0</v>
      </c>
      <c r="H340" s="112">
        <v>0</v>
      </c>
      <c r="I340" s="170">
        <v>0</v>
      </c>
    </row>
    <row r="341" spans="1:9" x14ac:dyDescent="0.25">
      <c r="A341" s="80">
        <v>3</v>
      </c>
      <c r="B341" s="92" t="s">
        <v>19</v>
      </c>
      <c r="C341" s="81">
        <f>SUM(C342)</f>
        <v>0</v>
      </c>
      <c r="D341" s="134">
        <f>SUM(D342)</f>
        <v>0</v>
      </c>
      <c r="E341" s="81">
        <f>SUM(E342:E343)</f>
        <v>10998.15</v>
      </c>
      <c r="F341" s="81">
        <f>SUM(F342:F343)</f>
        <v>15221.55</v>
      </c>
      <c r="G341" s="81">
        <f>SUM(G342:G343)</f>
        <v>0</v>
      </c>
      <c r="H341" s="112">
        <v>0</v>
      </c>
      <c r="I341" s="170">
        <v>0</v>
      </c>
    </row>
    <row r="342" spans="1:9" s="290" customFormat="1" x14ac:dyDescent="0.25">
      <c r="A342" s="46">
        <v>31</v>
      </c>
      <c r="B342" s="89" t="s">
        <v>22</v>
      </c>
      <c r="C342" s="48">
        <v>0</v>
      </c>
      <c r="D342" s="135">
        <v>0</v>
      </c>
      <c r="E342" s="48">
        <v>10402.5</v>
      </c>
      <c r="F342" s="48">
        <v>13961.55</v>
      </c>
      <c r="G342" s="48">
        <v>0</v>
      </c>
      <c r="H342" s="288">
        <v>0</v>
      </c>
      <c r="I342" s="289">
        <v>0</v>
      </c>
    </row>
    <row r="343" spans="1:9" s="290" customFormat="1" x14ac:dyDescent="0.25">
      <c r="A343" s="46">
        <v>32</v>
      </c>
      <c r="B343" s="47" t="s">
        <v>30</v>
      </c>
      <c r="C343" s="48">
        <v>0</v>
      </c>
      <c r="D343" s="135">
        <v>0</v>
      </c>
      <c r="E343" s="48">
        <v>595.65</v>
      </c>
      <c r="F343" s="48">
        <v>1260</v>
      </c>
      <c r="G343" s="48">
        <v>0</v>
      </c>
      <c r="H343" s="288"/>
      <c r="I343" s="289"/>
    </row>
    <row r="344" spans="1:9" s="290" customFormat="1" x14ac:dyDescent="0.25">
      <c r="A344" s="46"/>
      <c r="B344" s="47"/>
      <c r="C344" s="48"/>
      <c r="D344" s="135"/>
      <c r="E344" s="48"/>
      <c r="F344" s="48"/>
      <c r="G344" s="48"/>
      <c r="H344" s="288"/>
      <c r="I344" s="289"/>
    </row>
    <row r="345" spans="1:9" s="290" customFormat="1" x14ac:dyDescent="0.25">
      <c r="A345" s="46"/>
      <c r="B345" s="47"/>
      <c r="C345" s="48"/>
      <c r="D345" s="135"/>
      <c r="E345" s="48"/>
      <c r="F345" s="48"/>
      <c r="G345" s="48"/>
      <c r="H345" s="288"/>
      <c r="I345" s="289"/>
    </row>
    <row r="346" spans="1:9" s="290" customFormat="1" x14ac:dyDescent="0.25">
      <c r="A346" s="46"/>
      <c r="B346" s="47"/>
      <c r="C346" s="48"/>
      <c r="D346" s="135"/>
      <c r="E346" s="48"/>
      <c r="F346" s="48"/>
      <c r="G346" s="48"/>
      <c r="H346" s="288"/>
      <c r="I346" s="289"/>
    </row>
    <row r="347" spans="1:9" x14ac:dyDescent="0.25">
      <c r="A347" s="80"/>
      <c r="B347" s="47"/>
      <c r="C347" s="230"/>
      <c r="D347" s="231"/>
      <c r="E347" s="230"/>
      <c r="F347" s="230"/>
      <c r="G347" s="230"/>
      <c r="H347" s="112"/>
      <c r="I347" s="170"/>
    </row>
    <row r="348" spans="1:9" x14ac:dyDescent="0.25">
      <c r="A348" s="322" t="s">
        <v>104</v>
      </c>
      <c r="B348" s="323"/>
      <c r="C348" s="208">
        <f>SUM(C7+C86+C203+C236+C251+C281+C324)</f>
        <v>1255713.6699999997</v>
      </c>
      <c r="D348" s="209">
        <f>SUM(D7+D86+D203+D236+D251+D281+D324)</f>
        <v>1273103.1900000002</v>
      </c>
      <c r="E348" s="208">
        <f>SUM(E7+E86+E203+E236+E251+E281+E324+E330)</f>
        <v>1599923.6500000001</v>
      </c>
      <c r="F348" s="208">
        <f>SUM(F7+F86+F203+F236+F251+F281+F324+F330)</f>
        <v>1584739.03</v>
      </c>
      <c r="G348" s="208">
        <f>SUM(G7+G86+G203+G236+G251+G281+G324+G330)</f>
        <v>1559369.78</v>
      </c>
      <c r="H348" s="235">
        <f t="shared" si="36"/>
        <v>127.41150217788109</v>
      </c>
      <c r="I348" s="236">
        <f t="shared" si="37"/>
        <v>125.67116810067847</v>
      </c>
    </row>
    <row r="354" spans="3:5" x14ac:dyDescent="0.25">
      <c r="E354" s="106"/>
    </row>
    <row r="356" spans="3:5" x14ac:dyDescent="0.25">
      <c r="C356" s="106"/>
    </row>
  </sheetData>
  <mergeCells count="3">
    <mergeCell ref="A3:H3"/>
    <mergeCell ref="A348:B348"/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EUR</vt:lpstr>
      <vt:lpstr> Račun prihoda i rashoda</vt:lpstr>
      <vt:lpstr>Prihodi i rashodi po izvorima</vt:lpstr>
      <vt:lpstr>Rashodi prema funkcijskoj kl</vt:lpstr>
      <vt:lpstr>-</vt:lpstr>
      <vt:lpstr>Posebni dio 2.razina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Contabile</cp:lastModifiedBy>
  <cp:lastPrinted>2024-10-18T10:12:44Z</cp:lastPrinted>
  <dcterms:created xsi:type="dcterms:W3CDTF">2022-08-12T12:51:27Z</dcterms:created>
  <dcterms:modified xsi:type="dcterms:W3CDTF">2025-10-28T10:49:42Z</dcterms:modified>
</cp:coreProperties>
</file>