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Contabile\Desktop\2.izmjene i dopune proračuna\"/>
    </mc:Choice>
  </mc:AlternateContent>
  <xr:revisionPtr revIDLastSave="0" documentId="13_ncr:1_{CD3F4C85-A111-42CA-8A53-0A48BCA22E34}" xr6:coauthVersionLast="37" xr6:coauthVersionMax="37" xr10:uidLastSave="{00000000-0000-0000-0000-000000000000}"/>
  <bookViews>
    <workbookView xWindow="0" yWindow="0" windowWidth="25200" windowHeight="11775" xr2:uid="{00000000-000D-0000-FFFF-FFFF00000000}"/>
  </bookViews>
  <sheets>
    <sheet name="SAŽETAK EUR" sheetId="1" r:id="rId1"/>
    <sheet name=" Račun prihoda i rashoda" sheetId="3" r:id="rId2"/>
    <sheet name="Prihodi i rashodi po izvorima" sheetId="9" r:id="rId3"/>
    <sheet name="Rashodi prema funkcijskoj kl" sheetId="5" r:id="rId4"/>
    <sheet name="-" sheetId="7" state="hidden" r:id="rId5"/>
    <sheet name="Posebni dio 2.razina" sheetId="8" r:id="rId6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8" l="1"/>
  <c r="G12" i="8"/>
  <c r="G13" i="8"/>
  <c r="G14" i="8"/>
  <c r="G15" i="8"/>
  <c r="G16" i="8"/>
  <c r="G17" i="8"/>
  <c r="G18" i="8"/>
  <c r="G20" i="8"/>
  <c r="G22" i="8"/>
  <c r="G27" i="8"/>
  <c r="G28" i="8"/>
  <c r="G29" i="8"/>
  <c r="G30" i="8"/>
  <c r="G31" i="8"/>
  <c r="G32" i="8"/>
  <c r="G33" i="8"/>
  <c r="G38" i="8"/>
  <c r="G39" i="8"/>
  <c r="G40" i="8"/>
  <c r="G41" i="8"/>
  <c r="G42" i="8"/>
  <c r="G50" i="8"/>
  <c r="G51" i="8"/>
  <c r="G52" i="8"/>
  <c r="G53" i="8"/>
  <c r="G54" i="8"/>
  <c r="G55" i="8"/>
  <c r="G56" i="8"/>
  <c r="G62" i="8"/>
  <c r="G63" i="8"/>
  <c r="G64" i="8"/>
  <c r="G66" i="8"/>
  <c r="G71" i="8"/>
  <c r="G72" i="8"/>
  <c r="G73" i="8"/>
  <c r="G74" i="8"/>
  <c r="G76" i="8"/>
  <c r="G77" i="8"/>
  <c r="G82" i="8"/>
  <c r="G89" i="8"/>
  <c r="G90" i="8"/>
  <c r="G91" i="8"/>
  <c r="G98" i="8"/>
  <c r="G99" i="8"/>
  <c r="G106" i="8"/>
  <c r="G107" i="8"/>
  <c r="G108" i="8"/>
  <c r="G109" i="8"/>
  <c r="G110" i="8"/>
  <c r="G111" i="8"/>
  <c r="G112" i="8"/>
  <c r="G122" i="8"/>
  <c r="G123" i="8"/>
  <c r="G124" i="8"/>
  <c r="G132" i="8"/>
  <c r="G136" i="8"/>
  <c r="G142" i="8"/>
  <c r="G143" i="8"/>
  <c r="G144" i="8"/>
  <c r="G145" i="8"/>
  <c r="G146" i="8"/>
  <c r="G147" i="8"/>
  <c r="G148" i="8"/>
  <c r="G153" i="8"/>
  <c r="G154" i="8"/>
  <c r="G155" i="8"/>
  <c r="G156" i="8"/>
  <c r="G158" i="8"/>
  <c r="G162" i="8"/>
  <c r="G167" i="8"/>
  <c r="G168" i="8"/>
  <c r="G169" i="8"/>
  <c r="G170" i="8"/>
  <c r="G171" i="8"/>
  <c r="G172" i="8"/>
  <c r="G173" i="8"/>
  <c r="G175" i="8"/>
  <c r="G176" i="8"/>
  <c r="G182" i="8"/>
  <c r="G183" i="8"/>
  <c r="G185" i="8"/>
  <c r="G186" i="8"/>
  <c r="G187" i="8"/>
  <c r="G188" i="8"/>
  <c r="G189" i="8"/>
  <c r="G190" i="8"/>
  <c r="G191" i="8"/>
  <c r="G192" i="8"/>
  <c r="G197" i="8"/>
  <c r="G200" i="8"/>
  <c r="G204" i="8"/>
  <c r="G205" i="8"/>
  <c r="G213" i="8"/>
  <c r="G214" i="8"/>
  <c r="G215" i="8"/>
  <c r="G220" i="8"/>
  <c r="G226" i="8"/>
  <c r="G227" i="8"/>
  <c r="G233" i="8"/>
  <c r="G236" i="8"/>
  <c r="G239" i="8"/>
  <c r="G240" i="8"/>
  <c r="G241" i="8"/>
  <c r="G244" i="8"/>
  <c r="G245" i="8"/>
  <c r="G246" i="8"/>
  <c r="G247" i="8"/>
  <c r="G251" i="8"/>
  <c r="G252" i="8"/>
  <c r="G258" i="8"/>
  <c r="F11" i="8"/>
  <c r="F12" i="8"/>
  <c r="F13" i="8"/>
  <c r="F14" i="8"/>
  <c r="F15" i="8"/>
  <c r="F16" i="8"/>
  <c r="F17" i="8"/>
  <c r="F18" i="8"/>
  <c r="F20" i="8"/>
  <c r="F22" i="8"/>
  <c r="F27" i="8"/>
  <c r="F28" i="8"/>
  <c r="F29" i="8"/>
  <c r="F30" i="8"/>
  <c r="F31" i="8"/>
  <c r="F32" i="8"/>
  <c r="F33" i="8"/>
  <c r="F38" i="8"/>
  <c r="F39" i="8"/>
  <c r="F40" i="8"/>
  <c r="F41" i="8"/>
  <c r="F42" i="8"/>
  <c r="F51" i="8"/>
  <c r="F52" i="8"/>
  <c r="F53" i="8"/>
  <c r="F54" i="8"/>
  <c r="F55" i="8"/>
  <c r="F56" i="8"/>
  <c r="F62" i="8"/>
  <c r="F63" i="8"/>
  <c r="F64" i="8"/>
  <c r="F66" i="8"/>
  <c r="F71" i="8"/>
  <c r="F72" i="8"/>
  <c r="F73" i="8"/>
  <c r="F74" i="8"/>
  <c r="F77" i="8"/>
  <c r="F82" i="8"/>
  <c r="F89" i="8"/>
  <c r="F90" i="8"/>
  <c r="F91" i="8"/>
  <c r="F98" i="8"/>
  <c r="F99" i="8"/>
  <c r="F106" i="8"/>
  <c r="F107" i="8"/>
  <c r="F108" i="8"/>
  <c r="F109" i="8"/>
  <c r="F110" i="8"/>
  <c r="F111" i="8"/>
  <c r="F112" i="8"/>
  <c r="F122" i="8"/>
  <c r="F123" i="8"/>
  <c r="F124" i="8"/>
  <c r="F132" i="8"/>
  <c r="F136" i="8"/>
  <c r="F145" i="8"/>
  <c r="F146" i="8"/>
  <c r="F147" i="8"/>
  <c r="F148" i="8"/>
  <c r="F153" i="8"/>
  <c r="F154" i="8"/>
  <c r="F155" i="8"/>
  <c r="F156" i="8"/>
  <c r="F158" i="8"/>
  <c r="F168" i="8"/>
  <c r="F169" i="8"/>
  <c r="F170" i="8"/>
  <c r="F171" i="8"/>
  <c r="F172" i="8"/>
  <c r="F175" i="8"/>
  <c r="F176" i="8"/>
  <c r="F182" i="8"/>
  <c r="F183" i="8"/>
  <c r="F189" i="8"/>
  <c r="F190" i="8"/>
  <c r="F191" i="8"/>
  <c r="F192" i="8"/>
  <c r="F200" i="8"/>
  <c r="F204" i="8"/>
  <c r="F205" i="8"/>
  <c r="F213" i="8"/>
  <c r="F214" i="8"/>
  <c r="F215" i="8"/>
  <c r="F220" i="8"/>
  <c r="F227" i="8"/>
  <c r="F233" i="8"/>
  <c r="F236" i="8"/>
  <c r="F239" i="8"/>
  <c r="F240" i="8"/>
  <c r="F241" i="8"/>
  <c r="F246" i="8"/>
  <c r="F247" i="8"/>
  <c r="F251" i="8"/>
  <c r="F252" i="8"/>
  <c r="F258" i="8"/>
  <c r="F12" i="5"/>
  <c r="F13" i="5"/>
  <c r="E12" i="5"/>
  <c r="E13" i="5"/>
  <c r="F11" i="5"/>
  <c r="E11" i="5"/>
  <c r="F38" i="9"/>
  <c r="F39" i="9"/>
  <c r="F40" i="9"/>
  <c r="F41" i="9"/>
  <c r="F44" i="9"/>
  <c r="F45" i="9"/>
  <c r="F47" i="9"/>
  <c r="F48" i="9"/>
  <c r="F50" i="9"/>
  <c r="F51" i="9"/>
  <c r="F52" i="9"/>
  <c r="E38" i="9"/>
  <c r="E39" i="9"/>
  <c r="E40" i="9"/>
  <c r="E41" i="9"/>
  <c r="E44" i="9"/>
  <c r="E45" i="9"/>
  <c r="E47" i="9"/>
  <c r="E48" i="9"/>
  <c r="E50" i="9"/>
  <c r="E51" i="9"/>
  <c r="E52" i="9"/>
  <c r="F37" i="9"/>
  <c r="E37" i="9"/>
  <c r="F12" i="9"/>
  <c r="F13" i="9"/>
  <c r="F14" i="9"/>
  <c r="F15" i="9"/>
  <c r="F18" i="9"/>
  <c r="F19" i="9"/>
  <c r="F21" i="9"/>
  <c r="F22" i="9"/>
  <c r="F24" i="9"/>
  <c r="F25" i="9"/>
  <c r="F26" i="9"/>
  <c r="E12" i="9"/>
  <c r="E13" i="9"/>
  <c r="E14" i="9"/>
  <c r="E15" i="9"/>
  <c r="E18" i="9"/>
  <c r="E19" i="9"/>
  <c r="E21" i="9"/>
  <c r="E22" i="9"/>
  <c r="E24" i="9"/>
  <c r="E25" i="9"/>
  <c r="E26" i="9"/>
  <c r="F11" i="9"/>
  <c r="E11" i="9"/>
  <c r="I56" i="3"/>
  <c r="I60" i="3"/>
  <c r="I61" i="3"/>
  <c r="I62" i="3"/>
  <c r="I63" i="3"/>
  <c r="I64" i="3"/>
  <c r="I65" i="3"/>
  <c r="I66" i="3"/>
  <c r="I67" i="3"/>
  <c r="I68" i="3"/>
  <c r="I70" i="3"/>
  <c r="I72" i="3"/>
  <c r="I76" i="3"/>
  <c r="I78" i="3"/>
  <c r="I89" i="3"/>
  <c r="I98" i="3"/>
  <c r="I99" i="3"/>
  <c r="I101" i="3"/>
  <c r="I102" i="3"/>
  <c r="I103" i="3"/>
  <c r="H56" i="3"/>
  <c r="H60" i="3"/>
  <c r="H61" i="3"/>
  <c r="H62" i="3"/>
  <c r="H63" i="3"/>
  <c r="H64" i="3"/>
  <c r="H65" i="3"/>
  <c r="H66" i="3"/>
  <c r="H67" i="3"/>
  <c r="H68" i="3"/>
  <c r="H72" i="3"/>
  <c r="H76" i="3"/>
  <c r="H89" i="3"/>
  <c r="H98" i="3"/>
  <c r="H99" i="3"/>
  <c r="H102" i="3"/>
  <c r="H103" i="3"/>
  <c r="I15" i="3"/>
  <c r="I16" i="3"/>
  <c r="I17" i="3"/>
  <c r="I18" i="3"/>
  <c r="I19" i="3"/>
  <c r="I20" i="3"/>
  <c r="I23" i="3"/>
  <c r="I26" i="3"/>
  <c r="I32" i="3"/>
  <c r="I33" i="3"/>
  <c r="I35" i="3"/>
  <c r="I37" i="3"/>
  <c r="I39" i="3"/>
  <c r="I42" i="3"/>
  <c r="I43" i="3"/>
  <c r="H16" i="3"/>
  <c r="H17" i="3"/>
  <c r="H18" i="3"/>
  <c r="H19" i="3"/>
  <c r="H20" i="3"/>
  <c r="H23" i="3"/>
  <c r="H26" i="3"/>
  <c r="H32" i="3"/>
  <c r="H33" i="3"/>
  <c r="H35" i="3"/>
  <c r="H37" i="3"/>
  <c r="H42" i="3"/>
  <c r="J27" i="1"/>
  <c r="I27" i="1"/>
  <c r="J10" i="1"/>
  <c r="J12" i="1"/>
  <c r="J13" i="1"/>
  <c r="J14" i="1"/>
  <c r="J15" i="1"/>
  <c r="I10" i="1"/>
  <c r="I12" i="1"/>
  <c r="I13" i="1"/>
  <c r="I14" i="1"/>
  <c r="I15" i="1"/>
  <c r="J9" i="1"/>
  <c r="I9" i="1"/>
  <c r="H15" i="1"/>
  <c r="H12" i="1"/>
  <c r="G52" i="3"/>
  <c r="G59" i="3"/>
  <c r="G12" i="3"/>
  <c r="G34" i="3"/>
  <c r="G31" i="3"/>
  <c r="E264" i="8"/>
  <c r="E275" i="8"/>
  <c r="E274" i="8" s="1"/>
  <c r="D275" i="8"/>
  <c r="D274" i="8" s="1"/>
  <c r="C274" i="8"/>
  <c r="E270" i="8"/>
  <c r="D270" i="8"/>
  <c r="D269" i="8" s="1"/>
  <c r="C269" i="8"/>
  <c r="C268" i="8" s="1"/>
  <c r="E262" i="8"/>
  <c r="D262" i="8"/>
  <c r="D261" i="8" s="1"/>
  <c r="C261" i="8"/>
  <c r="C260" i="8" s="1"/>
  <c r="E231" i="8"/>
  <c r="E230" i="8" s="1"/>
  <c r="E229" i="8" s="1"/>
  <c r="E203" i="8"/>
  <c r="E202" i="8" s="1"/>
  <c r="E201" i="8" s="1"/>
  <c r="G201" i="8" s="1"/>
  <c r="E180" i="8"/>
  <c r="E179" i="8" s="1"/>
  <c r="E178" i="8" s="1"/>
  <c r="E117" i="8"/>
  <c r="G117" i="8" s="1"/>
  <c r="C117" i="8"/>
  <c r="E139" i="8"/>
  <c r="E138" i="8" s="1"/>
  <c r="D139" i="8"/>
  <c r="D138" i="8" s="1"/>
  <c r="C139" i="8"/>
  <c r="C138" i="8" s="1"/>
  <c r="E127" i="8"/>
  <c r="E126" i="8" s="1"/>
  <c r="D127" i="8"/>
  <c r="D126" i="8" s="1"/>
  <c r="C127" i="8"/>
  <c r="C126" i="8" s="1"/>
  <c r="E121" i="8"/>
  <c r="E120" i="8" s="1"/>
  <c r="G120" i="8" s="1"/>
  <c r="E104" i="8"/>
  <c r="E103" i="8" s="1"/>
  <c r="G103" i="8" s="1"/>
  <c r="E95" i="8"/>
  <c r="E94" i="8" s="1"/>
  <c r="E81" i="8"/>
  <c r="G81" i="8" s="1"/>
  <c r="E70" i="8"/>
  <c r="G70" i="8" s="1"/>
  <c r="E60" i="8"/>
  <c r="E59" i="8" s="1"/>
  <c r="F203" i="8" l="1"/>
  <c r="G203" i="8"/>
  <c r="G121" i="8"/>
  <c r="G104" i="8"/>
  <c r="G202" i="8"/>
  <c r="E269" i="8"/>
  <c r="E268" i="8" s="1"/>
  <c r="D268" i="8"/>
  <c r="E261" i="8"/>
  <c r="D260" i="8"/>
  <c r="E116" i="8"/>
  <c r="G116" i="8" s="1"/>
  <c r="C116" i="8"/>
  <c r="E93" i="8"/>
  <c r="E267" i="8" l="1"/>
  <c r="D267" i="8"/>
  <c r="E260" i="8"/>
  <c r="E257" i="8"/>
  <c r="E250" i="8"/>
  <c r="E238" i="8"/>
  <c r="E225" i="8"/>
  <c r="E219" i="8"/>
  <c r="E212" i="8"/>
  <c r="E196" i="8"/>
  <c r="E174" i="8"/>
  <c r="E166" i="8"/>
  <c r="E161" i="8"/>
  <c r="E152" i="8"/>
  <c r="E135" i="8"/>
  <c r="E131" i="8"/>
  <c r="E88" i="8"/>
  <c r="E87" i="8"/>
  <c r="E80" i="8"/>
  <c r="E75" i="8"/>
  <c r="E49" i="8"/>
  <c r="E37" i="8"/>
  <c r="E26" i="8"/>
  <c r="E10" i="8"/>
  <c r="D12" i="5"/>
  <c r="D11" i="5"/>
  <c r="D53" i="9"/>
  <c r="D51" i="9"/>
  <c r="D44" i="9"/>
  <c r="D42" i="9"/>
  <c r="D40" i="9"/>
  <c r="D38" i="9"/>
  <c r="D29" i="9"/>
  <c r="D25" i="9"/>
  <c r="D18" i="9"/>
  <c r="D11" i="9" s="1"/>
  <c r="D16" i="9"/>
  <c r="D14" i="9"/>
  <c r="D12" i="9"/>
  <c r="G97" i="3"/>
  <c r="G88" i="3"/>
  <c r="G83" i="3"/>
  <c r="G75" i="3"/>
  <c r="G41" i="3"/>
  <c r="G38" i="3"/>
  <c r="G29" i="3"/>
  <c r="E69" i="8" l="1"/>
  <c r="E151" i="8"/>
  <c r="E218" i="8"/>
  <c r="E217" i="8" s="1"/>
  <c r="E199" i="8" s="1"/>
  <c r="E160" i="8"/>
  <c r="E224" i="8"/>
  <c r="E9" i="8"/>
  <c r="E25" i="8"/>
  <c r="E24" i="8" s="1"/>
  <c r="E86" i="8"/>
  <c r="E36" i="8"/>
  <c r="E130" i="8"/>
  <c r="E195" i="8"/>
  <c r="F257" i="8"/>
  <c r="E48" i="8"/>
  <c r="E134" i="8"/>
  <c r="G51" i="3"/>
  <c r="G105" i="3"/>
  <c r="G92" i="3"/>
  <c r="G44" i="3"/>
  <c r="D37" i="9"/>
  <c r="E237" i="8"/>
  <c r="E165" i="8"/>
  <c r="E150" i="8"/>
  <c r="E256" i="8"/>
  <c r="E114" i="8" l="1"/>
  <c r="E194" i="8"/>
  <c r="E35" i="8"/>
  <c r="E235" i="8"/>
  <c r="E8" i="8"/>
  <c r="E223" i="8"/>
  <c r="E164" i="8"/>
  <c r="E47" i="8"/>
  <c r="E159" i="8"/>
  <c r="E255" i="8"/>
  <c r="F41" i="3"/>
  <c r="I41" i="3" s="1"/>
  <c r="E41" i="3"/>
  <c r="H41" i="3" s="1"/>
  <c r="D257" i="8"/>
  <c r="G257" i="8" s="1"/>
  <c r="D225" i="8"/>
  <c r="D196" i="8"/>
  <c r="D166" i="8"/>
  <c r="G166" i="8" s="1"/>
  <c r="D174" i="8"/>
  <c r="G174" i="8" s="1"/>
  <c r="D161" i="8"/>
  <c r="D75" i="8"/>
  <c r="D49" i="8"/>
  <c r="C10" i="8"/>
  <c r="F10" i="8" s="1"/>
  <c r="D48" i="8" l="1"/>
  <c r="G48" i="8" s="1"/>
  <c r="G49" i="8"/>
  <c r="D224" i="8"/>
  <c r="G225" i="8"/>
  <c r="E222" i="8"/>
  <c r="E7" i="8"/>
  <c r="D69" i="8"/>
  <c r="G69" i="8" s="1"/>
  <c r="G75" i="8"/>
  <c r="E85" i="8"/>
  <c r="D160" i="8"/>
  <c r="G161" i="8"/>
  <c r="E254" i="8"/>
  <c r="D195" i="8"/>
  <c r="G196" i="8"/>
  <c r="D256" i="8"/>
  <c r="G256" i="8" s="1"/>
  <c r="D165" i="8"/>
  <c r="G165" i="8" s="1"/>
  <c r="C18" i="9"/>
  <c r="F97" i="3"/>
  <c r="F75" i="3"/>
  <c r="I75" i="3" s="1"/>
  <c r="F59" i="3"/>
  <c r="I59" i="3" s="1"/>
  <c r="F12" i="3"/>
  <c r="I12" i="3" s="1"/>
  <c r="D194" i="8" l="1"/>
  <c r="G194" i="8" s="1"/>
  <c r="G195" i="8"/>
  <c r="D223" i="8"/>
  <c r="G223" i="8" s="1"/>
  <c r="G224" i="8"/>
  <c r="F254" i="8"/>
  <c r="D159" i="8"/>
  <c r="G159" i="8" s="1"/>
  <c r="G160" i="8"/>
  <c r="E279" i="8"/>
  <c r="F92" i="3"/>
  <c r="I92" i="3" s="1"/>
  <c r="I97" i="3"/>
  <c r="D255" i="8"/>
  <c r="G255" i="8" s="1"/>
  <c r="F38" i="3"/>
  <c r="I38" i="3" s="1"/>
  <c r="F34" i="3"/>
  <c r="I34" i="3" s="1"/>
  <c r="F31" i="3"/>
  <c r="I31" i="3" s="1"/>
  <c r="F29" i="3"/>
  <c r="F44" i="3" l="1"/>
  <c r="I44" i="3" s="1"/>
  <c r="D254" i="8"/>
  <c r="G254" i="8" s="1"/>
  <c r="C38" i="9"/>
  <c r="C40" i="9"/>
  <c r="C42" i="9"/>
  <c r="C44" i="9"/>
  <c r="C51" i="9"/>
  <c r="C53" i="9"/>
  <c r="C29" i="9"/>
  <c r="C25" i="9"/>
  <c r="C16" i="9"/>
  <c r="C14" i="9"/>
  <c r="C12" i="9"/>
  <c r="B53" i="9"/>
  <c r="B51" i="9"/>
  <c r="B44" i="9"/>
  <c r="B40" i="9"/>
  <c r="B42" i="9"/>
  <c r="B38" i="9"/>
  <c r="B25" i="9"/>
  <c r="B18" i="9"/>
  <c r="B16" i="9"/>
  <c r="B14" i="9"/>
  <c r="B12" i="9"/>
  <c r="B37" i="9" l="1"/>
  <c r="C11" i="9"/>
  <c r="C37" i="9"/>
  <c r="B11" i="9"/>
  <c r="D212" i="8" l="1"/>
  <c r="D219" i="8"/>
  <c r="G219" i="8" s="1"/>
  <c r="C219" i="8"/>
  <c r="F88" i="3"/>
  <c r="I88" i="3" s="1"/>
  <c r="F83" i="3"/>
  <c r="F52" i="3"/>
  <c r="E59" i="3"/>
  <c r="H59" i="3" s="1"/>
  <c r="C218" i="8" l="1"/>
  <c r="F219" i="8"/>
  <c r="G212" i="8"/>
  <c r="I52" i="3"/>
  <c r="F105" i="3"/>
  <c r="I105" i="3" s="1"/>
  <c r="D218" i="8"/>
  <c r="G218" i="8" s="1"/>
  <c r="F51" i="3"/>
  <c r="I51" i="3" s="1"/>
  <c r="E97" i="3"/>
  <c r="E12" i="3"/>
  <c r="H12" i="3" s="1"/>
  <c r="G9" i="1"/>
  <c r="G12" i="1"/>
  <c r="C217" i="8" l="1"/>
  <c r="F217" i="8" s="1"/>
  <c r="F218" i="8"/>
  <c r="E92" i="3"/>
  <c r="H92" i="3" s="1"/>
  <c r="H97" i="3"/>
  <c r="D217" i="8"/>
  <c r="C212" i="8"/>
  <c r="F212" i="8" s="1"/>
  <c r="C207" i="8"/>
  <c r="D93" i="8"/>
  <c r="G93" i="8" s="1"/>
  <c r="C256" i="8"/>
  <c r="F256" i="8" s="1"/>
  <c r="D222" i="8"/>
  <c r="G222" i="8" s="1"/>
  <c r="D250" i="8"/>
  <c r="G250" i="8" s="1"/>
  <c r="C250" i="8"/>
  <c r="F250" i="8" s="1"/>
  <c r="D238" i="8"/>
  <c r="G238" i="8" s="1"/>
  <c r="C238" i="8"/>
  <c r="F238" i="8" s="1"/>
  <c r="D164" i="8"/>
  <c r="G164" i="8" s="1"/>
  <c r="D152" i="8"/>
  <c r="G152" i="8" s="1"/>
  <c r="D135" i="8"/>
  <c r="G135" i="8" s="1"/>
  <c r="C135" i="8"/>
  <c r="D131" i="8"/>
  <c r="C131" i="8"/>
  <c r="D87" i="8"/>
  <c r="G87" i="8" s="1"/>
  <c r="D88" i="8"/>
  <c r="G88" i="8" s="1"/>
  <c r="D80" i="8"/>
  <c r="G80" i="8" s="1"/>
  <c r="C81" i="8"/>
  <c r="F81" i="8" s="1"/>
  <c r="D37" i="8"/>
  <c r="G37" i="8" s="1"/>
  <c r="D26" i="8"/>
  <c r="G26" i="8" s="1"/>
  <c r="D10" i="8"/>
  <c r="G10" i="8" s="1"/>
  <c r="F9" i="1"/>
  <c r="G217" i="8" l="1"/>
  <c r="D199" i="8"/>
  <c r="G199" i="8" s="1"/>
  <c r="C134" i="8"/>
  <c r="F134" i="8" s="1"/>
  <c r="F135" i="8"/>
  <c r="C130" i="8"/>
  <c r="F130" i="8" s="1"/>
  <c r="F131" i="8"/>
  <c r="D130" i="8"/>
  <c r="G130" i="8" s="1"/>
  <c r="G131" i="8"/>
  <c r="D9" i="8"/>
  <c r="G9" i="8" s="1"/>
  <c r="D25" i="8"/>
  <c r="G25" i="8" s="1"/>
  <c r="C255" i="8"/>
  <c r="F255" i="8" s="1"/>
  <c r="C80" i="8"/>
  <c r="F80" i="8" s="1"/>
  <c r="D47" i="8"/>
  <c r="G47" i="8" s="1"/>
  <c r="D134" i="8"/>
  <c r="G134" i="8" s="1"/>
  <c r="D86" i="8"/>
  <c r="D151" i="8"/>
  <c r="G151" i="8" s="1"/>
  <c r="D36" i="8"/>
  <c r="G36" i="8" s="1"/>
  <c r="D150" i="8"/>
  <c r="G150" i="8" s="1"/>
  <c r="D237" i="8"/>
  <c r="C12" i="5"/>
  <c r="C11" i="5" s="1"/>
  <c r="B12" i="5"/>
  <c r="G86" i="8" l="1"/>
  <c r="D235" i="8"/>
  <c r="G235" i="8" s="1"/>
  <c r="G237" i="8"/>
  <c r="D24" i="8"/>
  <c r="G24" i="8" s="1"/>
  <c r="D114" i="8"/>
  <c r="G114" i="8" s="1"/>
  <c r="D8" i="8"/>
  <c r="G8" i="8" s="1"/>
  <c r="D35" i="8"/>
  <c r="G35" i="8" s="1"/>
  <c r="B11" i="5"/>
  <c r="D85" i="8" l="1"/>
  <c r="G85" i="8" s="1"/>
  <c r="D7" i="8"/>
  <c r="G15" i="1"/>
  <c r="D279" i="8" l="1"/>
  <c r="G279" i="8" s="1"/>
  <c r="G7" i="8"/>
  <c r="G136" i="7"/>
  <c r="G135" i="7"/>
  <c r="G134" i="7"/>
  <c r="G133" i="7"/>
  <c r="C226" i="8" l="1"/>
  <c r="C202" i="8"/>
  <c r="F202" i="8" s="1"/>
  <c r="C188" i="8"/>
  <c r="F188" i="8" s="1"/>
  <c r="C180" i="8"/>
  <c r="C178" i="8"/>
  <c r="C105" i="8"/>
  <c r="C70" i="8"/>
  <c r="F70" i="8" s="1"/>
  <c r="C49" i="8"/>
  <c r="D45" i="8"/>
  <c r="D44" i="8"/>
  <c r="E44" i="8" s="1"/>
  <c r="D43" i="8"/>
  <c r="E43" i="8" s="1"/>
  <c r="C37" i="8"/>
  <c r="F37" i="8" s="1"/>
  <c r="E45" i="8" l="1"/>
  <c r="C152" i="8"/>
  <c r="F152" i="8" s="1"/>
  <c r="C88" i="8"/>
  <c r="F88" i="8" s="1"/>
  <c r="C166" i="8"/>
  <c r="F166" i="8" s="1"/>
  <c r="C201" i="8"/>
  <c r="C245" i="8"/>
  <c r="F245" i="8" s="1"/>
  <c r="C121" i="8"/>
  <c r="F121" i="8" s="1"/>
  <c r="C144" i="8"/>
  <c r="F144" i="8" s="1"/>
  <c r="C174" i="8"/>
  <c r="F174" i="8" s="1"/>
  <c r="C187" i="8"/>
  <c r="F187" i="8" s="1"/>
  <c r="C225" i="8"/>
  <c r="C69" i="8"/>
  <c r="F69" i="8" s="1"/>
  <c r="C48" i="8"/>
  <c r="C104" i="8"/>
  <c r="F104" i="8" s="1"/>
  <c r="C26" i="8"/>
  <c r="F26" i="8" s="1"/>
  <c r="C35" i="8"/>
  <c r="F35" i="8" s="1"/>
  <c r="C36" i="8"/>
  <c r="F36" i="8" s="1"/>
  <c r="E34" i="3"/>
  <c r="H34" i="3" s="1"/>
  <c r="E31" i="3"/>
  <c r="H31" i="3" s="1"/>
  <c r="E29" i="3"/>
  <c r="E27" i="3"/>
  <c r="C199" i="8" l="1"/>
  <c r="F199" i="8" s="1"/>
  <c r="F201" i="8"/>
  <c r="F45" i="8"/>
  <c r="G45" i="8"/>
  <c r="E44" i="3"/>
  <c r="H44" i="3" s="1"/>
  <c r="C86" i="8"/>
  <c r="C87" i="8"/>
  <c r="F87" i="8" s="1"/>
  <c r="C47" i="8"/>
  <c r="F47" i="8" s="1"/>
  <c r="C224" i="8"/>
  <c r="C165" i="8"/>
  <c r="F165" i="8" s="1"/>
  <c r="C103" i="8"/>
  <c r="F103" i="8" s="1"/>
  <c r="C244" i="8"/>
  <c r="F244" i="8" s="1"/>
  <c r="C143" i="8"/>
  <c r="F143" i="8" s="1"/>
  <c r="C186" i="8"/>
  <c r="F186" i="8" s="1"/>
  <c r="C120" i="8"/>
  <c r="F120" i="8" s="1"/>
  <c r="C151" i="8"/>
  <c r="F151" i="8" s="1"/>
  <c r="C25" i="8"/>
  <c r="F25" i="8" s="1"/>
  <c r="C9" i="8"/>
  <c r="F9" i="8" s="1"/>
  <c r="F12" i="1"/>
  <c r="F15" i="1" s="1"/>
  <c r="E88" i="3"/>
  <c r="H88" i="3" s="1"/>
  <c r="E83" i="3"/>
  <c r="E75" i="3"/>
  <c r="H75" i="3" s="1"/>
  <c r="E161" i="7"/>
  <c r="E160" i="7" s="1"/>
  <c r="E52" i="3"/>
  <c r="H52" i="3" s="1"/>
  <c r="E149" i="7"/>
  <c r="E155" i="7"/>
  <c r="E154" i="7" s="1"/>
  <c r="F86" i="8" l="1"/>
  <c r="C114" i="8"/>
  <c r="F114" i="8" s="1"/>
  <c r="C237" i="8"/>
  <c r="E51" i="3"/>
  <c r="H51" i="3" s="1"/>
  <c r="C164" i="8"/>
  <c r="F164" i="8" s="1"/>
  <c r="C185" i="8"/>
  <c r="F185" i="8" s="1"/>
  <c r="C93" i="8"/>
  <c r="F93" i="8" s="1"/>
  <c r="C142" i="8"/>
  <c r="F142" i="8" s="1"/>
  <c r="C150" i="8"/>
  <c r="F150" i="8" s="1"/>
  <c r="C223" i="8"/>
  <c r="C222" i="8" s="1"/>
  <c r="C24" i="8"/>
  <c r="F24" i="8" s="1"/>
  <c r="C8" i="8"/>
  <c r="F8" i="8" s="1"/>
  <c r="E148" i="7"/>
  <c r="F149" i="7"/>
  <c r="G149" i="7" s="1"/>
  <c r="E192" i="7"/>
  <c r="E11" i="7"/>
  <c r="E15" i="7"/>
  <c r="E10" i="7" s="1"/>
  <c r="E9" i="7" s="1"/>
  <c r="E8" i="7" s="1"/>
  <c r="E231" i="7"/>
  <c r="E230" i="7" s="1"/>
  <c r="E229" i="7" s="1"/>
  <c r="E232" i="7"/>
  <c r="E259" i="7"/>
  <c r="E258" i="7" s="1"/>
  <c r="E257" i="7" s="1"/>
  <c r="E256" i="7" s="1"/>
  <c r="E251" i="7"/>
  <c r="E250" i="7" s="1"/>
  <c r="E249" i="7" s="1"/>
  <c r="E242" i="7" s="1"/>
  <c r="E236" i="7"/>
  <c r="E237" i="7"/>
  <c r="E238" i="7"/>
  <c r="E222" i="7"/>
  <c r="E224" i="7"/>
  <c r="E216" i="7"/>
  <c r="E215" i="7" s="1"/>
  <c r="E214" i="7" s="1"/>
  <c r="E210" i="7"/>
  <c r="E209" i="7" s="1"/>
  <c r="E208" i="7" s="1"/>
  <c r="E211" i="7"/>
  <c r="E196" i="7"/>
  <c r="E195" i="7" s="1"/>
  <c r="E194" i="7" s="1"/>
  <c r="E193" i="7" s="1"/>
  <c r="E186" i="7"/>
  <c r="E185" i="7" s="1"/>
  <c r="E181" i="7"/>
  <c r="E180" i="7" s="1"/>
  <c r="E179" i="7" s="1"/>
  <c r="E178" i="7" s="1"/>
  <c r="E177" i="7" s="1"/>
  <c r="E170" i="7"/>
  <c r="E169" i="7" s="1"/>
  <c r="E168" i="7" s="1"/>
  <c r="E167" i="7" s="1"/>
  <c r="E135" i="7"/>
  <c r="E134" i="7" s="1"/>
  <c r="E136" i="7"/>
  <c r="E159" i="7"/>
  <c r="E158" i="7" s="1"/>
  <c r="E142" i="7"/>
  <c r="E141" i="7" s="1"/>
  <c r="E140" i="7" s="1"/>
  <c r="E118" i="7"/>
  <c r="E117" i="7" s="1"/>
  <c r="E116" i="7" s="1"/>
  <c r="E115" i="7" s="1"/>
  <c r="E127" i="7"/>
  <c r="E126" i="7" s="1"/>
  <c r="E125" i="7" s="1"/>
  <c r="E124" i="7" s="1"/>
  <c r="E110" i="7"/>
  <c r="E109" i="7" s="1"/>
  <c r="E108" i="7" s="1"/>
  <c r="E107" i="7" s="1"/>
  <c r="E98" i="7"/>
  <c r="E101" i="7"/>
  <c r="E84" i="7"/>
  <c r="E83" i="7" s="1"/>
  <c r="E72" i="7"/>
  <c r="E71" i="7" s="1"/>
  <c r="E70" i="7" s="1"/>
  <c r="E51" i="7"/>
  <c r="E50" i="7" s="1"/>
  <c r="E49" i="7" s="1"/>
  <c r="E48" i="7" s="1"/>
  <c r="E33" i="7"/>
  <c r="E39" i="7"/>
  <c r="E38" i="7" s="1"/>
  <c r="E28" i="7"/>
  <c r="C222" i="7"/>
  <c r="C221" i="7" s="1"/>
  <c r="C235" i="8" l="1"/>
  <c r="F235" i="8" s="1"/>
  <c r="F237" i="8"/>
  <c r="C85" i="8"/>
  <c r="F85" i="8" s="1"/>
  <c r="E105" i="3"/>
  <c r="H105" i="3" s="1"/>
  <c r="C7" i="8"/>
  <c r="E221" i="7"/>
  <c r="E220" i="7" s="1"/>
  <c r="E207" i="7" s="1"/>
  <c r="F148" i="7"/>
  <c r="G148" i="7" s="1"/>
  <c r="E147" i="7"/>
  <c r="E36" i="7"/>
  <c r="E37" i="7"/>
  <c r="E228" i="7"/>
  <c r="E133" i="7"/>
  <c r="E97" i="7"/>
  <c r="E96" i="7" s="1"/>
  <c r="E88" i="7" s="1"/>
  <c r="E27" i="7"/>
  <c r="E26" i="7" s="1"/>
  <c r="E25" i="7" s="1"/>
  <c r="E7" i="7" s="1"/>
  <c r="E82" i="7"/>
  <c r="E81" i="7"/>
  <c r="C279" i="8" l="1"/>
  <c r="F279" i="8" s="1"/>
  <c r="F7" i="8"/>
  <c r="F147" i="7"/>
  <c r="G147" i="7" s="1"/>
  <c r="E146" i="7"/>
  <c r="F146" i="7" s="1"/>
  <c r="G146" i="7" s="1"/>
  <c r="E80" i="7"/>
  <c r="E262" i="7" s="1"/>
  <c r="D259" i="7" l="1"/>
  <c r="D258" i="7" s="1"/>
  <c r="D257" i="7" s="1"/>
  <c r="D256" i="7" s="1"/>
  <c r="D242" i="7"/>
  <c r="D232" i="7"/>
  <c r="D231" i="7" s="1"/>
  <c r="D230" i="7" s="1"/>
  <c r="D229" i="7" s="1"/>
  <c r="D211" i="7"/>
  <c r="D210" i="7" s="1"/>
  <c r="D209" i="7" s="1"/>
  <c r="D208" i="7" s="1"/>
  <c r="D207" i="7" s="1"/>
  <c r="D196" i="7"/>
  <c r="D195" i="7" s="1"/>
  <c r="D194" i="7" s="1"/>
  <c r="D193" i="7" s="1"/>
  <c r="D192" i="7" s="1"/>
  <c r="D181" i="7"/>
  <c r="D180" i="7" s="1"/>
  <c r="D179" i="7" s="1"/>
  <c r="D178" i="7" s="1"/>
  <c r="D177" i="7" s="1"/>
  <c r="D170" i="7"/>
  <c r="D169" i="7" s="1"/>
  <c r="D168" i="7" s="1"/>
  <c r="D167" i="7" s="1"/>
  <c r="D149" i="7"/>
  <c r="D148" i="7" s="1"/>
  <c r="D155" i="7"/>
  <c r="D154" i="7" s="1"/>
  <c r="D142" i="7"/>
  <c r="D141" i="7" s="1"/>
  <c r="D140" i="7" s="1"/>
  <c r="D136" i="7"/>
  <c r="D135" i="7" s="1"/>
  <c r="D134" i="7" s="1"/>
  <c r="D118" i="7"/>
  <c r="D117" i="7" s="1"/>
  <c r="D116" i="7" s="1"/>
  <c r="D115" i="7" s="1"/>
  <c r="D110" i="7"/>
  <c r="D109" i="7" s="1"/>
  <c r="D108" i="7" s="1"/>
  <c r="D107" i="7" s="1"/>
  <c r="D98" i="7"/>
  <c r="D101" i="7"/>
  <c r="D91" i="7"/>
  <c r="D90" i="7" s="1"/>
  <c r="D89" i="7" s="1"/>
  <c r="D84" i="7"/>
  <c r="D83" i="7" s="1"/>
  <c r="D82" i="7" s="1"/>
  <c r="D81" i="7" s="1"/>
  <c r="D72" i="7"/>
  <c r="D71" i="7" s="1"/>
  <c r="D70" i="7" s="1"/>
  <c r="D66" i="7"/>
  <c r="D61" i="7" s="1"/>
  <c r="D60" i="7" s="1"/>
  <c r="D51" i="7"/>
  <c r="D50" i="7" s="1"/>
  <c r="D49" i="7" s="1"/>
  <c r="D39" i="7"/>
  <c r="D38" i="7" s="1"/>
  <c r="D28" i="7"/>
  <c r="D33" i="7"/>
  <c r="D11" i="7"/>
  <c r="D15" i="7"/>
  <c r="D36" i="7" l="1"/>
  <c r="D37" i="7"/>
  <c r="D228" i="7"/>
  <c r="D48" i="7"/>
  <c r="D97" i="7"/>
  <c r="D96" i="7" s="1"/>
  <c r="D88" i="7" s="1"/>
  <c r="D133" i="7"/>
  <c r="D147" i="7"/>
  <c r="D146" i="7" s="1"/>
  <c r="D27" i="7"/>
  <c r="D26" i="7" s="1"/>
  <c r="D25" i="7" s="1"/>
  <c r="D10" i="7"/>
  <c r="D9" i="7" s="1"/>
  <c r="D8" i="7" s="1"/>
  <c r="C245" i="7"/>
  <c r="C244" i="7"/>
  <c r="C243" i="7" s="1"/>
  <c r="C242" i="7" s="1"/>
  <c r="C238" i="7"/>
  <c r="C237" i="7" s="1"/>
  <c r="C236" i="7" s="1"/>
  <c r="C232" i="7"/>
  <c r="C231" i="7" s="1"/>
  <c r="C230" i="7" s="1"/>
  <c r="C220" i="7"/>
  <c r="C216" i="7"/>
  <c r="C215" i="7" s="1"/>
  <c r="C214" i="7" s="1"/>
  <c r="C203" i="7"/>
  <c r="C202" i="7" s="1"/>
  <c r="C201" i="7" s="1"/>
  <c r="C200" i="7" s="1"/>
  <c r="C192" i="7" s="1"/>
  <c r="C170" i="7"/>
  <c r="C169" i="7" s="1"/>
  <c r="C159" i="7"/>
  <c r="C149" i="7"/>
  <c r="C148" i="7" s="1"/>
  <c r="C147" i="7" s="1"/>
  <c r="C146" i="7" s="1"/>
  <c r="C127" i="7"/>
  <c r="C126" i="7" s="1"/>
  <c r="C125" i="7" s="1"/>
  <c r="C124" i="7" s="1"/>
  <c r="C118" i="7"/>
  <c r="C117" i="7" s="1"/>
  <c r="C116" i="7" s="1"/>
  <c r="C115" i="7" s="1"/>
  <c r="C110" i="7"/>
  <c r="C109" i="7" s="1"/>
  <c r="C108" i="7" s="1"/>
  <c r="C107" i="7" s="1"/>
  <c r="C98" i="7"/>
  <c r="C101" i="7"/>
  <c r="C91" i="7"/>
  <c r="C90" i="7" s="1"/>
  <c r="C89" i="7" s="1"/>
  <c r="C77" i="7"/>
  <c r="C76" i="7" s="1"/>
  <c r="C72" i="7"/>
  <c r="C71" i="7" s="1"/>
  <c r="C62" i="7"/>
  <c r="C61" i="7" s="1"/>
  <c r="C60" i="7" s="1"/>
  <c r="C51" i="7"/>
  <c r="C50" i="7" s="1"/>
  <c r="C49" i="7" s="1"/>
  <c r="C39" i="7"/>
  <c r="C38" i="7" s="1"/>
  <c r="C37" i="7" s="1"/>
  <c r="C28" i="7"/>
  <c r="C33" i="7"/>
  <c r="C21" i="7"/>
  <c r="C11" i="7"/>
  <c r="C15" i="7"/>
  <c r="C19" i="7"/>
  <c r="D80" i="7" l="1"/>
  <c r="D7" i="7"/>
  <c r="C229" i="7"/>
  <c r="C208" i="7"/>
  <c r="C207" i="7" s="1"/>
  <c r="C168" i="7"/>
  <c r="C167" i="7"/>
  <c r="C70" i="7"/>
  <c r="C48" i="7" s="1"/>
  <c r="C97" i="7"/>
  <c r="C96" i="7" s="1"/>
  <c r="C88" i="7" s="1"/>
  <c r="C27" i="7"/>
  <c r="C26" i="7" s="1"/>
  <c r="C25" i="7" s="1"/>
  <c r="C10" i="7"/>
  <c r="C9" i="7" s="1"/>
  <c r="C8" i="7" s="1"/>
  <c r="C45" i="7"/>
  <c r="F45" i="7" s="1"/>
  <c r="G45" i="7" s="1"/>
  <c r="D262" i="7" l="1"/>
  <c r="C44" i="7"/>
  <c r="F44" i="7" l="1"/>
  <c r="G44" i="7" s="1"/>
  <c r="C36" i="7"/>
  <c r="C7" i="7" s="1"/>
</calcChain>
</file>

<file path=xl/sharedStrings.xml><?xml version="1.0" encoding="utf-8"?>
<sst xmlns="http://schemas.openxmlformats.org/spreadsheetml/2006/main" count="771" uniqueCount="280">
  <si>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</si>
  <si>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</si>
  <si>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</si>
  <si>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</si>
  <si>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</si>
  <si>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</si>
  <si>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</si>
  <si>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</si>
  <si>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</si>
  <si>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</si>
  <si>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</si>
  <si>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</si>
  <si>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</si>
  <si>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</si>
  <si>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</si>
  <si>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</si>
  <si>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</si>
  <si>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</si>
  <si>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</si>
  <si>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</si>
  <si>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</si>
  <si>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</si>
  <si>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</si>
  <si>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</si>
  <si>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</si>
  <si>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</si>
  <si>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</si>
  <si>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II. POSEBNI DIO</t>
  </si>
  <si>
    <t>I. OPĆI DIO</t>
  </si>
  <si>
    <t>Šifra</t>
  </si>
  <si>
    <t>Materijalni rashodi</t>
  </si>
  <si>
    <t>Vlastiti prihodi</t>
  </si>
  <si>
    <t>B) SAŽETAK RAČUNA FINANCIRANJA</t>
  </si>
  <si>
    <t>A) SAŽETAK RAČUNA PRIHODA I RASHODA</t>
  </si>
  <si>
    <t>UKUPAN DONOS VIŠKA / MANJKA IZ PRETHODNE(IH) GODINE***</t>
  </si>
  <si>
    <t>C) PRENESENI VIŠAK ILI PRENESENI MANJAK I VIŠEGODIŠNJI PLAN URAVNOTEŽENJA</t>
  </si>
  <si>
    <t>Naziv</t>
  </si>
  <si>
    <t>Pomoći iz inozemstva i od subjekata unutar općeg proračuna</t>
  </si>
  <si>
    <t>Prihodi od prodaje proizvoda i robe te pruženih usluga i prihodi od donacija</t>
  </si>
  <si>
    <t>Prihodi iz nadležnog proračuna</t>
  </si>
  <si>
    <t>Prihodi od upravnih i administrativnih pristojbi</t>
  </si>
  <si>
    <t>Financijski rashodi</t>
  </si>
  <si>
    <t>Decentralizirana sredstva za SŠ</t>
  </si>
  <si>
    <t>Donacije za srednje škole</t>
  </si>
  <si>
    <t>MZO za proračunske korisnike</t>
  </si>
  <si>
    <t>Ostale institucije za srednje škole</t>
  </si>
  <si>
    <t xml:space="preserve">Pomoći </t>
  </si>
  <si>
    <t>Ukupni prihodi</t>
  </si>
  <si>
    <t>092 Srednjoškolsko obrazovanje</t>
  </si>
  <si>
    <t>Pomoći</t>
  </si>
  <si>
    <t>Nenamjenski prihodi i primici</t>
  </si>
  <si>
    <t>Ukupni rashodi</t>
  </si>
  <si>
    <t>A220104</t>
  </si>
  <si>
    <t>Plaće i drugi rashodi za zaposlene srednjih škola</t>
  </si>
  <si>
    <t>izvor:</t>
  </si>
  <si>
    <t>53082 Ministarstvo znanosti i obrazovanja za poračunske korisnike</t>
  </si>
  <si>
    <t>Plaće (Bruto)</t>
  </si>
  <si>
    <t>Ostali rashodi za zaposlene</t>
  </si>
  <si>
    <t>Doprinosi na plaće</t>
  </si>
  <si>
    <t>Intelektualne i osobne usluge</t>
  </si>
  <si>
    <t>Pristojbe i naknade</t>
  </si>
  <si>
    <t>Redovna djelatnost srednjih škola - minimalni standard</t>
  </si>
  <si>
    <t>A220101</t>
  </si>
  <si>
    <t>Materijalni rashodi SŠ po kriterijima</t>
  </si>
  <si>
    <t>48007  Decentralizirana sredstva za srednje škole</t>
  </si>
  <si>
    <t>Naknade troškova zaposlenima</t>
  </si>
  <si>
    <t>Rashodi za materijal i energiju</t>
  </si>
  <si>
    <t>Rashodi za usluge</t>
  </si>
  <si>
    <t>Ostali nespomenuti rashodi poslovanja</t>
  </si>
  <si>
    <t>Financijski  rashodi</t>
  </si>
  <si>
    <t>Ostali financijski rashodi</t>
  </si>
  <si>
    <t>A220102</t>
  </si>
  <si>
    <t>Materijalni rashodi SŠ po stvarnom trošku</t>
  </si>
  <si>
    <t>48007 Decentralizirana sredstva za srednje škole</t>
  </si>
  <si>
    <t>Zakupnine i najmanine+zdravstvene usluge</t>
  </si>
  <si>
    <t>Premije osiguranja</t>
  </si>
  <si>
    <t>A220103</t>
  </si>
  <si>
    <t>Materijalni rashodi SŠ - drugi izvori</t>
  </si>
  <si>
    <t>izvor</t>
  </si>
  <si>
    <t>32400 Vlastiti prihodi</t>
  </si>
  <si>
    <t>Uredska oprema i namještaj</t>
  </si>
  <si>
    <t>Plaće za redovan rad</t>
  </si>
  <si>
    <t>Doprinosi za mirovinsko</t>
  </si>
  <si>
    <t>A230101</t>
  </si>
  <si>
    <t xml:space="preserve">Materijalni troškovi iznad standarda </t>
  </si>
  <si>
    <t>11001 Nenamjenski prihodi i primici</t>
  </si>
  <si>
    <t xml:space="preserve">Energija </t>
  </si>
  <si>
    <t>A230102</t>
  </si>
  <si>
    <t>Županijska natjecanja</t>
  </si>
  <si>
    <t>Uredski materijal i ostali materijalni rashodi</t>
  </si>
  <si>
    <t>Reprezentacija</t>
  </si>
  <si>
    <t>58400 Školski sportski savez Istarske županije</t>
  </si>
  <si>
    <t>62400 Donacije za srednje škole</t>
  </si>
  <si>
    <t>A230148</t>
  </si>
  <si>
    <t>Financiranje učenika sa posebnim potrebama</t>
  </si>
  <si>
    <t>Službena putovanja</t>
  </si>
  <si>
    <t>A230165</t>
  </si>
  <si>
    <t>A230184</t>
  </si>
  <si>
    <t>Zavičajna nastava</t>
  </si>
  <si>
    <t>Ostale usluge</t>
  </si>
  <si>
    <t>Investicijsko održavanje srednjih škola</t>
  </si>
  <si>
    <t>Investicijsko održavanje SŠ -minimalni standardi</t>
  </si>
  <si>
    <t>K240601</t>
  </si>
  <si>
    <t>UKUPNO RASHODI I IZDACI</t>
  </si>
  <si>
    <t>Zatezne kamate</t>
  </si>
  <si>
    <t>Ostala nematerijalna imovina</t>
  </si>
  <si>
    <t>Projekcija proračuna
za 2026.</t>
  </si>
  <si>
    <t>FINANCIJSKI RASHODI</t>
  </si>
  <si>
    <t>OSTALI RASHODI</t>
  </si>
  <si>
    <t>Kazne, penali, naknada</t>
  </si>
  <si>
    <t>NEFINANCIJSKA IMOVINA</t>
  </si>
  <si>
    <t>Nematerijalna imovina</t>
  </si>
  <si>
    <t>Naknada trošk.osobama izvan rad.odnosa</t>
  </si>
  <si>
    <t>Ostali nespom.rashodi</t>
  </si>
  <si>
    <t>Bankarske usluige i usl.plat.prometa</t>
  </si>
  <si>
    <t>RASHODI ZA NABAVU NEF.IMOVINE</t>
  </si>
  <si>
    <t>Postrojenja i oprema</t>
  </si>
  <si>
    <t>Knjige</t>
  </si>
  <si>
    <t>53082   Ministarstvo znanosti, obrazovanja i sporta</t>
  </si>
  <si>
    <t>58400  Ostale institucije za srednje škole</t>
  </si>
  <si>
    <t>RSHODI POSLOVANJA</t>
  </si>
  <si>
    <t>Naknade troškova zaposl.</t>
  </si>
  <si>
    <t>Naknade troškova osobama izvan rad.odnosa</t>
  </si>
  <si>
    <t>Oprema</t>
  </si>
  <si>
    <t>Sportska oprema</t>
  </si>
  <si>
    <t>PROGRAMI OBRAZOVANJA IZNAD STANDARDA</t>
  </si>
  <si>
    <t>Naknade trošova zaposlenima</t>
  </si>
  <si>
    <t>Doprinosi iz plaće</t>
  </si>
  <si>
    <t>Materijslni rashodi</t>
  </si>
  <si>
    <t>Naknade trošk.zaposlenima</t>
  </si>
  <si>
    <t>Plaća za redovan rad</t>
  </si>
  <si>
    <t>A230139</t>
  </si>
  <si>
    <t>MATURALNE ZABAVE</t>
  </si>
  <si>
    <t>A230140</t>
  </si>
  <si>
    <t>SUFINANCIRANJE REDOVNE DJELATNOSTI</t>
  </si>
  <si>
    <t>55042 Grad Buje za proračunske korisnike</t>
  </si>
  <si>
    <t>Ostali nespomenuti rashodi</t>
  </si>
  <si>
    <t>A230145</t>
  </si>
  <si>
    <t>VJEŽBENIČKE TVRTKE ZA EKONOMISTE</t>
  </si>
  <si>
    <t>UČENIČKI SERVIS</t>
  </si>
  <si>
    <t>32400  Vlastiti prihodi srednjih škola</t>
  </si>
  <si>
    <t>A230176</t>
  </si>
  <si>
    <t>DRŽAVNO NATJECANJE</t>
  </si>
  <si>
    <t>53080 Agencija za odgoj i obrazovanje</t>
  </si>
  <si>
    <t>Naknade troškova osob.izvan rad.odnosa</t>
  </si>
  <si>
    <t>Ostali nespom.rashodi poslovanja</t>
  </si>
  <si>
    <t>A240202</t>
  </si>
  <si>
    <t xml:space="preserve">11001 Nenamjenski prihodi i primici </t>
  </si>
  <si>
    <t>Kapitalna ulaganja u srednje škole</t>
  </si>
  <si>
    <t>K240413</t>
  </si>
  <si>
    <t>TSŠ LEONARDO DA VICI BUJE-BUIE</t>
  </si>
  <si>
    <t>Dodatna ulaganja na građ.objektima</t>
  </si>
  <si>
    <t>48008 Decentralizirana sredstva za kapit.ulaganje</t>
  </si>
  <si>
    <t>Ostala nemat.imovina</t>
  </si>
  <si>
    <t>OPREMANJE U SREDNJIM ŠKOLAMA</t>
  </si>
  <si>
    <t>ŠKOLSKI NAMJEŠTAJ I OPREMA</t>
  </si>
  <si>
    <t>Rashodi za nabavu proizved.imovine</t>
  </si>
  <si>
    <t>48008 Decentraliz.sredstva za kapit.ulaganje</t>
  </si>
  <si>
    <t>K240602</t>
  </si>
  <si>
    <t>OPREMANJE BIBLIOTEKE</t>
  </si>
  <si>
    <t>11001  Nenamjenski prihodi i primici</t>
  </si>
  <si>
    <t>Naknade građanima i kućanstvima</t>
  </si>
  <si>
    <t>A230204</t>
  </si>
  <si>
    <t>Provedba kurikuluma</t>
  </si>
  <si>
    <t>A230209</t>
  </si>
  <si>
    <t>Menstrualne higijenske potrebe</t>
  </si>
  <si>
    <t xml:space="preserve"> 53082 Ministarstvo znanosti, obrazovanja i sporta</t>
  </si>
  <si>
    <t>53102 Ministarstvo rada, mirov.sustava, obit., i soc.politika</t>
  </si>
  <si>
    <t>Tekuće donacije u naravi</t>
  </si>
  <si>
    <t>A240201</t>
  </si>
  <si>
    <t>Investicijsko održavanje SŠ-min.standard</t>
  </si>
  <si>
    <t xml:space="preserve">48007 Decentralizirana sredstva za srednje škole  </t>
  </si>
  <si>
    <t>K240604</t>
  </si>
  <si>
    <t>Opremanje kabineta</t>
  </si>
  <si>
    <t>Pomoći nenadležnih proračuna</t>
  </si>
  <si>
    <t>Ostale institucije</t>
  </si>
  <si>
    <t xml:space="preserve">Donacije </t>
  </si>
  <si>
    <t>Grad Buje za proračunske korisnike</t>
  </si>
  <si>
    <t>NAKNADE GRAĐANIMA I KUĆ.</t>
  </si>
  <si>
    <t xml:space="preserve">Ministarst.rada, mirov. sustava, obitelji i soc.pol. </t>
  </si>
  <si>
    <t>Rashodi za nabavu proizvedene dugotrajne imovine</t>
  </si>
  <si>
    <t>Proračunski korisnici za pror.korisnike</t>
  </si>
  <si>
    <t>Ostali prihodi</t>
  </si>
  <si>
    <t>Prihodi od imovine</t>
  </si>
  <si>
    <t>Školski sportski savez</t>
  </si>
  <si>
    <t>52080  Ministarstvo znanosti i obrazovanja</t>
  </si>
  <si>
    <t>Min.znanosti i obrazovanja</t>
  </si>
  <si>
    <t>Dec.sredstva za kapitalno ulaganje</t>
  </si>
  <si>
    <t>Donacije mof</t>
  </si>
  <si>
    <t>Vlastiti prihodi učenički</t>
  </si>
  <si>
    <t>Min.rada, mirov.sustava i soc.pol.</t>
  </si>
  <si>
    <t>Agencija za odgoj i obrazovanje</t>
  </si>
  <si>
    <t>KLASA:</t>
  </si>
  <si>
    <t>URBROJ:</t>
  </si>
  <si>
    <t xml:space="preserve">KLASA: </t>
  </si>
  <si>
    <t xml:space="preserve">URBROJ: </t>
  </si>
  <si>
    <t>09 Obrazovanje</t>
  </si>
  <si>
    <t>Proračun za 2025.</t>
  </si>
  <si>
    <t>Projekcija proračuna
za 2027.</t>
  </si>
  <si>
    <t>Izvršenje 2023.</t>
  </si>
  <si>
    <t>Plan 2024.</t>
  </si>
  <si>
    <t>PRORAČUN JEDINICE LOKALNE I PODRUČNE (REGIONALNE) SAMOUPRAVE ZA 2025. I PROJEKCIJA ZA 2026. I 2027. GODINU</t>
  </si>
  <si>
    <t>62400  Donacije za srednje škole</t>
  </si>
  <si>
    <t>55291 Grad Novigrad za pror.korisnike</t>
  </si>
  <si>
    <t>55138 Općina Grožnjan za pror.korisnike</t>
  </si>
  <si>
    <t>53082 Ministarstvo znanosti i obrazovanja za pror.korisnike</t>
  </si>
  <si>
    <t>T921301</t>
  </si>
  <si>
    <t>Maturalna zabava</t>
  </si>
  <si>
    <t>Sufinanciranje redovne djelatnosti</t>
  </si>
  <si>
    <t>Vježbeničke tvrtke za ekonomiste</t>
  </si>
  <si>
    <t>Učenički servis</t>
  </si>
  <si>
    <t>Državno natjecanje</t>
  </si>
  <si>
    <t>Opremanje biblioteke</t>
  </si>
  <si>
    <t>Erasmus +</t>
  </si>
  <si>
    <t>51700 Prihodi za EU projekte Erasmus +</t>
  </si>
  <si>
    <t>A230212</t>
  </si>
  <si>
    <t>Oxford digitalna knjižnica</t>
  </si>
  <si>
    <t>Fakultativni program: Škola i zajednica</t>
  </si>
  <si>
    <t>A230213</t>
  </si>
  <si>
    <t>A230219</t>
  </si>
  <si>
    <t>Uzorkovanje vode i izrada procjena rizika vodovodne mreže</t>
  </si>
  <si>
    <t xml:space="preserve">Grad Novigrad </t>
  </si>
  <si>
    <t>Općina Grožnjan</t>
  </si>
  <si>
    <t xml:space="preserve">Općina Grožnjan </t>
  </si>
  <si>
    <t>Grad Novigrad</t>
  </si>
  <si>
    <t>A230189</t>
  </si>
  <si>
    <t>Mentorstvo</t>
  </si>
  <si>
    <t>PRIHODI POSLOVANJA PREMA IZVORIMA FINANCIRANJA</t>
  </si>
  <si>
    <t>Brojčana oznaka i naziv</t>
  </si>
  <si>
    <t>1 Opći prihodi i primici</t>
  </si>
  <si>
    <t>11 nenamjenski prihodi i primici</t>
  </si>
  <si>
    <t>3 Vlastiti prihodi</t>
  </si>
  <si>
    <t>32 Vlastiti prihodi proračunskih korisnika</t>
  </si>
  <si>
    <t>4 Prihodi za posebne namjene</t>
  </si>
  <si>
    <t>47 Prihodi za posebne namjene za proračunske korisnike</t>
  </si>
  <si>
    <t>5 Pomoći</t>
  </si>
  <si>
    <t>51 Europska unija</t>
  </si>
  <si>
    <t>53 Ministarstva i državne ustanove za proračunske korisnike</t>
  </si>
  <si>
    <t>55 Gradovi i općine za proračunske korisnike</t>
  </si>
  <si>
    <t>58 Ostale institucije za proračunske korisnike</t>
  </si>
  <si>
    <t>6 Donacije</t>
  </si>
  <si>
    <t>62 Donacije za proračunske korisnike</t>
  </si>
  <si>
    <t>7 Prihodi od prodaje nefinancijke imovine</t>
  </si>
  <si>
    <t>72 Prihodi od prodaje imovine za proračunske korisnike</t>
  </si>
  <si>
    <t>RASHODI POSLOVANJA PREMA IZVORIMA FINANCIRANJA</t>
  </si>
  <si>
    <t>52 Ministarstva i državne ustanove</t>
  </si>
  <si>
    <t>Plan za 2025.</t>
  </si>
  <si>
    <t>66 Prihodi od učeničkog servisa</t>
  </si>
  <si>
    <t>65 Prihodi od upravnih i admin.pristojbi</t>
  </si>
  <si>
    <t>1.Izmjene i dopune financijskog plana 2025.</t>
  </si>
  <si>
    <t>A230162</t>
  </si>
  <si>
    <t>Naknada za Županijsko stručno vijeće</t>
  </si>
  <si>
    <t>53080  Agencija za odgoj i obrazovanje za pror.korisnike</t>
  </si>
  <si>
    <t>EU projekti u školstvu</t>
  </si>
  <si>
    <t>400-02/25-01/1</t>
  </si>
  <si>
    <t>2105-21-01/25-1</t>
  </si>
  <si>
    <t>2.Izmjene i dopune financijskog plana 2025.</t>
  </si>
  <si>
    <t xml:space="preserve"> Indeks 3/1*100 </t>
  </si>
  <si>
    <t xml:space="preserve"> Indeks 3/2*100 </t>
  </si>
  <si>
    <t>Tekući prijenosi između pror.korisnika istog pror.</t>
  </si>
  <si>
    <t>55042 Grad Buje za pror.korisnike</t>
  </si>
  <si>
    <t>55631 Općina Tar-Vabriga za pror.korisnike</t>
  </si>
  <si>
    <t>Investicijsko održavanje SŠ -iznad standarda</t>
  </si>
  <si>
    <t>T921316</t>
  </si>
  <si>
    <t>Prva generacija-mladi uče o morskoj bioraznolikosti</t>
  </si>
  <si>
    <t>56431 Fond za pomorstvo, ribarstvo i akvakulturu</t>
  </si>
  <si>
    <t>T922001</t>
  </si>
  <si>
    <t>Pomoćnici u nastavi - MOZAIK 7</t>
  </si>
  <si>
    <t xml:space="preserve">51100 Strukturni fondovi EU </t>
  </si>
  <si>
    <t xml:space="preserve">56 Fond za pomorstvo,ribarstvo i akv. </t>
  </si>
  <si>
    <t>Pomoćnici u nastavi MOZAIK 7</t>
  </si>
  <si>
    <t xml:space="preserve"> Fond za pomorstvo,ribarstvo i akv. </t>
  </si>
  <si>
    <t>Općina Tar-Vabriga</t>
  </si>
  <si>
    <t xml:space="preserve">Strukturni fondovi EU </t>
  </si>
  <si>
    <t>Fond za pomorstvo, ribarstvo i akvakulturu</t>
  </si>
  <si>
    <t>Tar-Vabriga</t>
  </si>
  <si>
    <t xml:space="preserve">Tekući između pror.korisnika </t>
  </si>
  <si>
    <t>Tekući prijenosi pror.korisnika</t>
  </si>
  <si>
    <t>2. IZMJENE I DOPUNE FINANCIJSKOG PLANA TSŠ-SMSI LEONARDO DA VINCI BUJE-BUIE  ZA 2025.</t>
  </si>
  <si>
    <t>Buje, 27.11.2025.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</si>
</sst>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#,##0.00_ ;\-#,##0.00\ "/>
    <numFmt numFmtId="166" formatCode="[$-1041A]#,##0.00;\-\ #,##0.00"/>
  </numFmts>
  <fonts count="3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i/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4"/>
      <name val="Arial"/>
      <family val="2"/>
      <charset val="238"/>
    </font>
    <font>
      <b/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6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15" fillId="2" borderId="3" xfId="0" quotePrefix="1" applyFont="1" applyFill="1" applyBorder="1" applyAlignment="1">
      <alignment horizontal="left" vertical="center"/>
    </xf>
    <xf numFmtId="0" fontId="16" fillId="2" borderId="3" xfId="0" applyNumberFormat="1" applyFont="1" applyFill="1" applyBorder="1" applyAlignment="1" applyProtection="1">
      <alignment vertical="center" wrapText="1"/>
    </xf>
    <xf numFmtId="0" fontId="17" fillId="2" borderId="3" xfId="0" applyNumberFormat="1" applyFont="1" applyFill="1" applyBorder="1" applyAlignment="1" applyProtection="1">
      <alignment vertical="center" wrapText="1"/>
    </xf>
    <xf numFmtId="3" fontId="19" fillId="2" borderId="3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0" fontId="23" fillId="2" borderId="3" xfId="0" quotePrefix="1" applyFont="1" applyFill="1" applyBorder="1" applyAlignment="1">
      <alignment horizontal="left" vertical="center"/>
    </xf>
    <xf numFmtId="0" fontId="11" fillId="2" borderId="3" xfId="0" quotePrefix="1" applyFont="1" applyFill="1" applyBorder="1" applyAlignment="1">
      <alignment horizontal="left" vertical="center" wrapText="1"/>
    </xf>
    <xf numFmtId="0" fontId="16" fillId="2" borderId="3" xfId="0" applyNumberFormat="1" applyFont="1" applyFill="1" applyBorder="1" applyAlignment="1" applyProtection="1">
      <alignment horizontal="left" vertical="center" wrapText="1"/>
    </xf>
    <xf numFmtId="0" fontId="25" fillId="2" borderId="3" xfId="0" quotePrefix="1" applyFont="1" applyFill="1" applyBorder="1" applyAlignment="1">
      <alignment horizontal="left" vertical="center"/>
    </xf>
    <xf numFmtId="0" fontId="27" fillId="4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4" fontId="6" fillId="0" borderId="3" xfId="0" applyNumberFormat="1" applyFont="1" applyBorder="1"/>
    <xf numFmtId="0" fontId="3" fillId="0" borderId="3" xfId="0" applyFont="1" applyBorder="1" applyAlignment="1">
      <alignment wrapText="1"/>
    </xf>
    <xf numFmtId="4" fontId="3" fillId="0" borderId="3" xfId="0" applyNumberFormat="1" applyFont="1" applyBorder="1"/>
    <xf numFmtId="0" fontId="11" fillId="0" borderId="3" xfId="0" applyFont="1" applyBorder="1" applyAlignment="1">
      <alignment horizontal="center"/>
    </xf>
    <xf numFmtId="0" fontId="11" fillId="0" borderId="3" xfId="0" applyFont="1" applyBorder="1" applyAlignment="1">
      <alignment wrapText="1"/>
    </xf>
    <xf numFmtId="0" fontId="11" fillId="0" borderId="3" xfId="0" applyFont="1" applyBorder="1" applyAlignment="1">
      <alignment horizontal="left"/>
    </xf>
    <xf numFmtId="0" fontId="11" fillId="0" borderId="3" xfId="0" applyFont="1" applyBorder="1"/>
    <xf numFmtId="0" fontId="23" fillId="0" borderId="3" xfId="0" applyFont="1" applyBorder="1" applyAlignment="1">
      <alignment horizontal="left"/>
    </xf>
    <xf numFmtId="0" fontId="23" fillId="0" borderId="3" xfId="0" applyFont="1" applyBorder="1" applyAlignment="1">
      <alignment wrapText="1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wrapText="1"/>
    </xf>
    <xf numFmtId="4" fontId="9" fillId="0" borderId="3" xfId="0" applyNumberFormat="1" applyFont="1" applyBorder="1"/>
    <xf numFmtId="0" fontId="6" fillId="0" borderId="3" xfId="0" applyFont="1" applyBorder="1" applyAlignment="1">
      <alignment wrapText="1"/>
    </xf>
    <xf numFmtId="4" fontId="11" fillId="0" borderId="3" xfId="0" applyNumberFormat="1" applyFont="1" applyBorder="1"/>
    <xf numFmtId="0" fontId="3" fillId="0" borderId="3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10" fillId="0" borderId="3" xfId="0" applyFont="1" applyBorder="1" applyAlignment="1">
      <alignment wrapText="1"/>
    </xf>
    <xf numFmtId="4" fontId="29" fillId="0" borderId="3" xfId="0" applyNumberFormat="1" applyFont="1" applyBorder="1" applyAlignment="1">
      <alignment wrapText="1"/>
    </xf>
    <xf numFmtId="4" fontId="6" fillId="0" borderId="3" xfId="0" applyNumberFormat="1" applyFont="1" applyBorder="1" applyAlignment="1">
      <alignment wrapText="1"/>
    </xf>
    <xf numFmtId="0" fontId="6" fillId="0" borderId="3" xfId="0" applyFont="1" applyBorder="1" applyAlignment="1">
      <alignment horizontal="left"/>
    </xf>
    <xf numFmtId="0" fontId="6" fillId="0" borderId="3" xfId="0" applyFont="1" applyBorder="1"/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wrapText="1"/>
    </xf>
    <xf numFmtId="4" fontId="3" fillId="2" borderId="3" xfId="0" applyNumberFormat="1" applyFont="1" applyFill="1" applyBorder="1"/>
    <xf numFmtId="0" fontId="6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0" fontId="27" fillId="5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3" xfId="0" applyNumberFormat="1" applyFont="1" applyFill="1" applyBorder="1" applyAlignment="1" applyProtection="1">
      <alignment horizontal="center" vertical="center" wrapText="1"/>
    </xf>
    <xf numFmtId="0" fontId="15" fillId="2" borderId="3" xfId="0" quotePrefix="1" applyFont="1" applyFill="1" applyBorder="1" applyAlignment="1">
      <alignment horizontal="left" vertical="center" wrapText="1"/>
    </xf>
    <xf numFmtId="4" fontId="3" fillId="6" borderId="3" xfId="0" applyNumberFormat="1" applyFont="1" applyFill="1" applyBorder="1"/>
    <xf numFmtId="4" fontId="6" fillId="6" borderId="3" xfId="0" applyNumberFormat="1" applyFont="1" applyFill="1" applyBorder="1"/>
    <xf numFmtId="4" fontId="9" fillId="6" borderId="3" xfId="0" applyNumberFormat="1" applyFont="1" applyFill="1" applyBorder="1"/>
    <xf numFmtId="4" fontId="11" fillId="6" borderId="3" xfId="0" applyNumberFormat="1" applyFont="1" applyFill="1" applyBorder="1"/>
    <xf numFmtId="0" fontId="3" fillId="6" borderId="0" xfId="0" applyFont="1" applyFill="1"/>
    <xf numFmtId="0" fontId="30" fillId="0" borderId="3" xfId="0" applyFont="1" applyBorder="1" applyAlignment="1">
      <alignment horizontal="center"/>
    </xf>
    <xf numFmtId="0" fontId="30" fillId="0" borderId="3" xfId="0" applyFont="1" applyBorder="1" applyAlignment="1">
      <alignment wrapText="1"/>
    </xf>
    <xf numFmtId="0" fontId="31" fillId="0" borderId="3" xfId="0" applyFont="1" applyBorder="1" applyAlignment="1">
      <alignment horizontal="center"/>
    </xf>
    <xf numFmtId="0" fontId="31" fillId="0" borderId="3" xfId="0" applyFont="1" applyBorder="1" applyAlignment="1">
      <alignment wrapText="1"/>
    </xf>
    <xf numFmtId="0" fontId="32" fillId="0" borderId="3" xfId="0" applyFont="1" applyBorder="1" applyAlignment="1">
      <alignment wrapText="1"/>
    </xf>
    <xf numFmtId="0" fontId="32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30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 wrapText="1"/>
    </xf>
    <xf numFmtId="4" fontId="30" fillId="6" borderId="3" xfId="0" applyNumberFormat="1" applyFont="1" applyFill="1" applyBorder="1"/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4" fontId="3" fillId="6" borderId="0" xfId="0" applyNumberFormat="1" applyFont="1" applyFill="1" applyBorder="1"/>
    <xf numFmtId="4" fontId="3" fillId="0" borderId="0" xfId="0" applyNumberFormat="1" applyFont="1" applyBorder="1"/>
    <xf numFmtId="0" fontId="9" fillId="2" borderId="3" xfId="0" applyNumberFormat="1" applyFont="1" applyFill="1" applyBorder="1" applyAlignment="1" applyProtection="1">
      <alignment horizontal="left" vertical="center"/>
    </xf>
    <xf numFmtId="4" fontId="0" fillId="0" borderId="0" xfId="0" applyNumberFormat="1"/>
    <xf numFmtId="0" fontId="0" fillId="2" borderId="0" xfId="0" applyFill="1"/>
    <xf numFmtId="0" fontId="6" fillId="2" borderId="3" xfId="0" applyFont="1" applyFill="1" applyBorder="1" applyAlignment="1">
      <alignment horizontal="center"/>
    </xf>
    <xf numFmtId="4" fontId="6" fillId="2" borderId="3" xfId="0" applyNumberFormat="1" applyFont="1" applyFill="1" applyBorder="1"/>
    <xf numFmtId="0" fontId="30" fillId="2" borderId="3" xfId="0" applyFont="1" applyFill="1" applyBorder="1" applyAlignment="1">
      <alignment wrapText="1"/>
    </xf>
    <xf numFmtId="0" fontId="11" fillId="2" borderId="3" xfId="0" applyFont="1" applyFill="1" applyBorder="1" applyAlignment="1">
      <alignment horizontal="left"/>
    </xf>
    <xf numFmtId="0" fontId="23" fillId="2" borderId="3" xfId="0" applyFont="1" applyFill="1" applyBorder="1" applyAlignment="1">
      <alignment horizontal="left"/>
    </xf>
    <xf numFmtId="0" fontId="23" fillId="2" borderId="3" xfId="0" applyFont="1" applyFill="1" applyBorder="1" applyAlignment="1">
      <alignment wrapText="1"/>
    </xf>
    <xf numFmtId="0" fontId="11" fillId="2" borderId="3" xfId="0" applyFont="1" applyFill="1" applyBorder="1" applyAlignment="1">
      <alignment horizontal="center"/>
    </xf>
    <xf numFmtId="0" fontId="11" fillId="2" borderId="3" xfId="0" applyFont="1" applyFill="1" applyBorder="1" applyAlignment="1">
      <alignment wrapText="1"/>
    </xf>
    <xf numFmtId="0" fontId="9" fillId="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wrapText="1"/>
    </xf>
    <xf numFmtId="4" fontId="9" fillId="2" borderId="3" xfId="0" applyNumberFormat="1" applyFont="1" applyFill="1" applyBorder="1"/>
    <xf numFmtId="4" fontId="11" fillId="2" borderId="3" xfId="0" applyNumberFormat="1" applyFont="1" applyFill="1" applyBorder="1"/>
    <xf numFmtId="0" fontId="6" fillId="2" borderId="3" xfId="0" applyFont="1" applyFill="1" applyBorder="1" applyAlignment="1">
      <alignment wrapText="1"/>
    </xf>
    <xf numFmtId="0" fontId="10" fillId="2" borderId="3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4" fontId="6" fillId="2" borderId="3" xfId="0" applyNumberFormat="1" applyFont="1" applyFill="1" applyBorder="1" applyAlignment="1">
      <alignment wrapText="1"/>
    </xf>
    <xf numFmtId="0" fontId="32" fillId="2" borderId="3" xfId="0" applyFont="1" applyFill="1" applyBorder="1" applyAlignment="1">
      <alignment horizontal="center"/>
    </xf>
    <xf numFmtId="0" fontId="32" fillId="2" borderId="3" xfId="0" applyFont="1" applyFill="1" applyBorder="1" applyAlignment="1">
      <alignment wrapText="1"/>
    </xf>
    <xf numFmtId="4" fontId="32" fillId="2" borderId="3" xfId="0" applyNumberFormat="1" applyFont="1" applyFill="1" applyBorder="1"/>
    <xf numFmtId="0" fontId="11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/>
    </xf>
    <xf numFmtId="0" fontId="30" fillId="2" borderId="3" xfId="0" applyFont="1" applyFill="1" applyBorder="1" applyAlignment="1">
      <alignment horizontal="left"/>
    </xf>
    <xf numFmtId="4" fontId="3" fillId="2" borderId="0" xfId="0" applyNumberFormat="1" applyFont="1" applyFill="1" applyBorder="1"/>
    <xf numFmtId="0" fontId="3" fillId="2" borderId="0" xfId="0" applyFont="1" applyFill="1"/>
    <xf numFmtId="4" fontId="0" fillId="2" borderId="0" xfId="0" applyNumberFormat="1" applyFill="1"/>
    <xf numFmtId="4" fontId="11" fillId="0" borderId="3" xfId="0" applyNumberFormat="1" applyFont="1" applyBorder="1" applyAlignment="1">
      <alignment wrapText="1"/>
    </xf>
    <xf numFmtId="4" fontId="30" fillId="0" borderId="3" xfId="0" applyNumberFormat="1" applyFont="1" applyBorder="1"/>
    <xf numFmtId="4" fontId="6" fillId="0" borderId="0" xfId="0" applyNumberFormat="1" applyFont="1" applyBorder="1"/>
    <xf numFmtId="0" fontId="0" fillId="2" borderId="3" xfId="0" applyFill="1" applyBorder="1"/>
    <xf numFmtId="164" fontId="6" fillId="2" borderId="3" xfId="0" applyNumberFormat="1" applyFont="1" applyFill="1" applyBorder="1" applyAlignment="1">
      <alignment horizontal="right"/>
    </xf>
    <xf numFmtId="164" fontId="11" fillId="2" borderId="1" xfId="0" applyNumberFormat="1" applyFont="1" applyFill="1" applyBorder="1" applyAlignment="1">
      <alignment horizontal="left" vertical="center"/>
    </xf>
    <xf numFmtId="164" fontId="9" fillId="2" borderId="2" xfId="0" applyNumberFormat="1" applyFont="1" applyFill="1" applyBorder="1" applyAlignment="1" applyProtection="1">
      <alignment vertical="center"/>
    </xf>
    <xf numFmtId="164" fontId="6" fillId="2" borderId="3" xfId="0" applyNumberFormat="1" applyFont="1" applyFill="1" applyBorder="1" applyAlignment="1" applyProtection="1">
      <alignment horizontal="right" wrapText="1"/>
    </xf>
    <xf numFmtId="164" fontId="2" fillId="2" borderId="0" xfId="0" applyNumberFormat="1" applyFont="1" applyFill="1" applyBorder="1" applyAlignment="1" applyProtection="1">
      <alignment horizontal="center" vertical="center" wrapText="1"/>
    </xf>
    <xf numFmtId="164" fontId="4" fillId="2" borderId="0" xfId="0" applyNumberFormat="1" applyFont="1" applyFill="1" applyBorder="1" applyAlignment="1" applyProtection="1">
      <alignment horizontal="center" vertical="center" wrapText="1"/>
    </xf>
    <xf numFmtId="164" fontId="3" fillId="2" borderId="0" xfId="0" applyNumberFormat="1" applyFont="1" applyFill="1" applyBorder="1" applyAlignment="1" applyProtection="1"/>
    <xf numFmtId="164" fontId="2" fillId="2" borderId="0" xfId="0" quotePrefix="1" applyNumberFormat="1" applyFont="1" applyFill="1" applyBorder="1" applyAlignment="1" applyProtection="1">
      <alignment horizontal="center" vertical="center" wrapText="1"/>
    </xf>
    <xf numFmtId="164" fontId="6" fillId="2" borderId="1" xfId="0" quotePrefix="1" applyNumberFormat="1" applyFont="1" applyFill="1" applyBorder="1" applyAlignment="1">
      <alignment horizontal="right"/>
    </xf>
    <xf numFmtId="164" fontId="0" fillId="2" borderId="0" xfId="0" applyNumberFormat="1" applyFill="1"/>
    <xf numFmtId="164" fontId="7" fillId="2" borderId="0" xfId="0" quotePrefix="1" applyNumberFormat="1" applyFont="1" applyFill="1" applyBorder="1" applyAlignment="1" applyProtection="1">
      <alignment horizontal="left" wrapText="1"/>
    </xf>
    <xf numFmtId="164" fontId="8" fillId="2" borderId="0" xfId="0" applyNumberFormat="1" applyFont="1" applyFill="1" applyBorder="1" applyAlignment="1" applyProtection="1">
      <alignment wrapText="1"/>
    </xf>
    <xf numFmtId="164" fontId="5" fillId="2" borderId="0" xfId="0" applyNumberFormat="1" applyFont="1" applyFill="1" applyBorder="1" applyAlignment="1">
      <alignment horizontal="right"/>
    </xf>
    <xf numFmtId="0" fontId="1" fillId="2" borderId="0" xfId="0" applyFont="1" applyFill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11" fillId="2" borderId="3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right"/>
    </xf>
    <xf numFmtId="4" fontId="34" fillId="2" borderId="0" xfId="0" applyNumberFormat="1" applyFont="1" applyFill="1"/>
    <xf numFmtId="164" fontId="24" fillId="2" borderId="3" xfId="0" applyNumberFormat="1" applyFont="1" applyFill="1" applyBorder="1" applyAlignment="1">
      <alignment horizontal="right"/>
    </xf>
    <xf numFmtId="164" fontId="19" fillId="2" borderId="3" xfId="0" applyNumberFormat="1" applyFont="1" applyFill="1" applyBorder="1" applyAlignment="1">
      <alignment horizontal="right"/>
    </xf>
    <xf numFmtId="0" fontId="12" fillId="2" borderId="5" xfId="0" applyFont="1" applyFill="1" applyBorder="1"/>
    <xf numFmtId="0" fontId="18" fillId="2" borderId="3" xfId="0" applyFont="1" applyFill="1" applyBorder="1" applyAlignment="1">
      <alignment horizontal="left"/>
    </xf>
    <xf numFmtId="0" fontId="20" fillId="2" borderId="3" xfId="0" applyFont="1" applyFill="1" applyBorder="1"/>
    <xf numFmtId="4" fontId="12" fillId="2" borderId="3" xfId="0" applyNumberFormat="1" applyFont="1" applyFill="1" applyBorder="1"/>
    <xf numFmtId="164" fontId="12" fillId="2" borderId="3" xfId="0" applyNumberFormat="1" applyFont="1" applyFill="1" applyBorder="1"/>
    <xf numFmtId="0" fontId="0" fillId="2" borderId="5" xfId="0" applyFill="1" applyBorder="1"/>
    <xf numFmtId="0" fontId="18" fillId="2" borderId="5" xfId="0" applyFont="1" applyFill="1" applyBorder="1" applyAlignment="1">
      <alignment horizontal="left"/>
    </xf>
    <xf numFmtId="0" fontId="20" fillId="2" borderId="5" xfId="0" applyFont="1" applyFill="1" applyBorder="1"/>
    <xf numFmtId="4" fontId="12" fillId="2" borderId="5" xfId="0" applyNumberFormat="1" applyFont="1" applyFill="1" applyBorder="1"/>
    <xf numFmtId="164" fontId="12" fillId="2" borderId="5" xfId="0" applyNumberFormat="1" applyFont="1" applyFill="1" applyBorder="1"/>
    <xf numFmtId="0" fontId="21" fillId="2" borderId="5" xfId="0" applyFont="1" applyFill="1" applyBorder="1" applyAlignment="1">
      <alignment horizontal="left"/>
    </xf>
    <xf numFmtId="0" fontId="12" fillId="2" borderId="0" xfId="0" applyFont="1" applyFill="1"/>
    <xf numFmtId="3" fontId="28" fillId="6" borderId="3" xfId="0" applyNumberFormat="1" applyFont="1" applyFill="1" applyBorder="1" applyAlignment="1">
      <alignment horizontal="center"/>
    </xf>
    <xf numFmtId="3" fontId="28" fillId="0" borderId="3" xfId="0" applyNumberFormat="1" applyFont="1" applyBorder="1" applyAlignment="1">
      <alignment horizontal="center"/>
    </xf>
    <xf numFmtId="0" fontId="27" fillId="7" borderId="3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3" xfId="0" applyNumberFormat="1" applyFont="1" applyFill="1" applyBorder="1" applyAlignment="1" applyProtection="1">
      <alignment horizontal="center" vertical="center" wrapText="1"/>
    </xf>
    <xf numFmtId="3" fontId="28" fillId="7" borderId="3" xfId="0" applyNumberFormat="1" applyFont="1" applyFill="1" applyBorder="1" applyAlignment="1">
      <alignment horizontal="center"/>
    </xf>
    <xf numFmtId="1" fontId="22" fillId="7" borderId="3" xfId="0" applyNumberFormat="1" applyFont="1" applyFill="1" applyBorder="1" applyAlignment="1">
      <alignment horizontal="center"/>
    </xf>
    <xf numFmtId="0" fontId="6" fillId="7" borderId="4" xfId="0" applyNumberFormat="1" applyFont="1" applyFill="1" applyBorder="1" applyAlignment="1" applyProtection="1">
      <alignment horizontal="center" vertical="center" wrapText="1"/>
    </xf>
    <xf numFmtId="0" fontId="28" fillId="7" borderId="3" xfId="0" applyNumberFormat="1" applyFont="1" applyFill="1" applyBorder="1" applyAlignment="1" applyProtection="1">
      <alignment horizontal="center" vertical="center" wrapText="1"/>
    </xf>
    <xf numFmtId="0" fontId="1" fillId="2" borderId="3" xfId="0" applyFont="1" applyFill="1" applyBorder="1"/>
    <xf numFmtId="4" fontId="0" fillId="2" borderId="3" xfId="0" applyNumberFormat="1" applyFill="1" applyBorder="1"/>
    <xf numFmtId="4" fontId="24" fillId="2" borderId="3" xfId="0" applyNumberFormat="1" applyFont="1" applyFill="1" applyBorder="1" applyAlignment="1">
      <alignment horizontal="right"/>
    </xf>
    <xf numFmtId="4" fontId="19" fillId="2" borderId="3" xfId="0" applyNumberFormat="1" applyFont="1" applyFill="1" applyBorder="1" applyAlignment="1">
      <alignment horizontal="right"/>
    </xf>
    <xf numFmtId="0" fontId="6" fillId="7" borderId="2" xfId="0" quotePrefix="1" applyFont="1" applyFill="1" applyBorder="1" applyAlignment="1">
      <alignment horizontal="left" wrapText="1"/>
    </xf>
    <xf numFmtId="0" fontId="6" fillId="7" borderId="2" xfId="0" quotePrefix="1" applyFont="1" applyFill="1" applyBorder="1" applyAlignment="1">
      <alignment horizontal="center" wrapText="1"/>
    </xf>
    <xf numFmtId="0" fontId="6" fillId="7" borderId="2" xfId="0" quotePrefix="1" applyNumberFormat="1" applyFont="1" applyFill="1" applyBorder="1" applyAlignment="1" applyProtection="1">
      <alignment horizontal="left"/>
    </xf>
    <xf numFmtId="0" fontId="6" fillId="7" borderId="1" xfId="0" quotePrefix="1" applyFont="1" applyFill="1" applyBorder="1" applyAlignment="1">
      <alignment horizontal="left" wrapText="1"/>
    </xf>
    <xf numFmtId="164" fontId="6" fillId="7" borderId="1" xfId="0" quotePrefix="1" applyNumberFormat="1" applyFont="1" applyFill="1" applyBorder="1" applyAlignment="1">
      <alignment horizontal="left" wrapText="1"/>
    </xf>
    <xf numFmtId="164" fontId="6" fillId="7" borderId="2" xfId="0" quotePrefix="1" applyNumberFormat="1" applyFont="1" applyFill="1" applyBorder="1" applyAlignment="1">
      <alignment horizontal="left" wrapText="1"/>
    </xf>
    <xf numFmtId="164" fontId="6" fillId="7" borderId="2" xfId="0" quotePrefix="1" applyNumberFormat="1" applyFont="1" applyFill="1" applyBorder="1" applyAlignment="1">
      <alignment horizontal="center" wrapText="1"/>
    </xf>
    <xf numFmtId="164" fontId="6" fillId="7" borderId="2" xfId="0" quotePrefix="1" applyNumberFormat="1" applyFont="1" applyFill="1" applyBorder="1" applyAlignment="1" applyProtection="1">
      <alignment horizontal="left"/>
    </xf>
    <xf numFmtId="164" fontId="3" fillId="2" borderId="1" xfId="0" quotePrefix="1" applyNumberFormat="1" applyFont="1" applyFill="1" applyBorder="1" applyAlignment="1">
      <alignment horizontal="left" wrapText="1"/>
    </xf>
    <xf numFmtId="164" fontId="3" fillId="2" borderId="2" xfId="0" quotePrefix="1" applyNumberFormat="1" applyFont="1" applyFill="1" applyBorder="1" applyAlignment="1">
      <alignment horizontal="left" wrapText="1"/>
    </xf>
    <xf numFmtId="164" fontId="3" fillId="2" borderId="2" xfId="0" quotePrefix="1" applyNumberFormat="1" applyFont="1" applyFill="1" applyBorder="1" applyAlignment="1">
      <alignment horizontal="center" wrapText="1"/>
    </xf>
    <xf numFmtId="164" fontId="3" fillId="2" borderId="2" xfId="0" quotePrefix="1" applyNumberFormat="1" applyFont="1" applyFill="1" applyBorder="1" applyAlignment="1" applyProtection="1">
      <alignment horizontal="left"/>
    </xf>
    <xf numFmtId="0" fontId="26" fillId="7" borderId="3" xfId="0" applyFont="1" applyFill="1" applyBorder="1"/>
    <xf numFmtId="4" fontId="6" fillId="7" borderId="3" xfId="0" applyNumberFormat="1" applyFont="1" applyFill="1" applyBorder="1"/>
    <xf numFmtId="3" fontId="28" fillId="2" borderId="3" xfId="0" applyNumberFormat="1" applyFont="1" applyFill="1" applyBorder="1" applyAlignment="1">
      <alignment horizontal="center"/>
    </xf>
    <xf numFmtId="4" fontId="30" fillId="2" borderId="3" xfId="0" applyNumberFormat="1" applyFont="1" applyFill="1" applyBorder="1"/>
    <xf numFmtId="0" fontId="11" fillId="8" borderId="3" xfId="0" applyFont="1" applyFill="1" applyBorder="1" applyAlignment="1">
      <alignment horizontal="left"/>
    </xf>
    <xf numFmtId="0" fontId="11" fillId="8" borderId="3" xfId="0" applyFont="1" applyFill="1" applyBorder="1"/>
    <xf numFmtId="4" fontId="6" fillId="8" borderId="3" xfId="0" applyNumberFormat="1" applyFont="1" applyFill="1" applyBorder="1"/>
    <xf numFmtId="0" fontId="11" fillId="8" borderId="3" xfId="0" applyFont="1" applyFill="1" applyBorder="1" applyAlignment="1">
      <alignment wrapText="1"/>
    </xf>
    <xf numFmtId="0" fontId="6" fillId="8" borderId="3" xfId="0" applyFont="1" applyFill="1" applyBorder="1" applyAlignment="1">
      <alignment horizontal="center"/>
    </xf>
    <xf numFmtId="0" fontId="6" fillId="8" borderId="3" xfId="0" applyFont="1" applyFill="1" applyBorder="1" applyAlignment="1">
      <alignment wrapText="1"/>
    </xf>
    <xf numFmtId="4" fontId="11" fillId="8" borderId="3" xfId="0" applyNumberFormat="1" applyFont="1" applyFill="1" applyBorder="1"/>
    <xf numFmtId="0" fontId="6" fillId="8" borderId="3" xfId="0" applyFont="1" applyFill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0" fontId="11" fillId="2" borderId="3" xfId="0" applyFont="1" applyFill="1" applyBorder="1" applyAlignment="1">
      <alignment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vertical="center" wrapText="1"/>
    </xf>
    <xf numFmtId="4" fontId="35" fillId="0" borderId="3" xfId="0" applyNumberFormat="1" applyFont="1" applyBorder="1"/>
    <xf numFmtId="4" fontId="36" fillId="0" borderId="3" xfId="0" applyNumberFormat="1" applyFont="1" applyBorder="1"/>
    <xf numFmtId="165" fontId="0" fillId="0" borderId="0" xfId="0" applyNumberFormat="1"/>
    <xf numFmtId="166" fontId="36" fillId="0" borderId="3" xfId="0" applyNumberFormat="1" applyFont="1" applyBorder="1" applyAlignment="1" applyProtection="1">
      <alignment horizontal="right" vertical="top" wrapText="1" readingOrder="1"/>
      <protection locked="0"/>
    </xf>
    <xf numFmtId="166" fontId="35" fillId="0" borderId="3" xfId="0" applyNumberFormat="1" applyFont="1" applyBorder="1" applyAlignment="1" applyProtection="1">
      <alignment horizontal="right" vertical="top" wrapText="1" readingOrder="1"/>
      <protection locked="0"/>
    </xf>
    <xf numFmtId="0" fontId="22" fillId="7" borderId="3" xfId="0" applyFont="1" applyFill="1" applyBorder="1" applyAlignment="1"/>
    <xf numFmtId="4" fontId="33" fillId="7" borderId="3" xfId="0" applyNumberFormat="1" applyFont="1" applyFill="1" applyBorder="1"/>
    <xf numFmtId="4" fontId="22" fillId="7" borderId="3" xfId="0" applyNumberFormat="1" applyFont="1" applyFill="1" applyBorder="1"/>
    <xf numFmtId="0" fontId="21" fillId="7" borderId="3" xfId="0" applyFont="1" applyFill="1" applyBorder="1"/>
    <xf numFmtId="0" fontId="21" fillId="2" borderId="0" xfId="0" applyFont="1" applyFill="1"/>
    <xf numFmtId="4" fontId="26" fillId="7" borderId="3" xfId="0" applyNumberFormat="1" applyFont="1" applyFill="1" applyBorder="1"/>
    <xf numFmtId="164" fontId="26" fillId="7" borderId="3" xfId="0" applyNumberFormat="1" applyFont="1" applyFill="1" applyBorder="1"/>
    <xf numFmtId="0" fontId="11" fillId="9" borderId="3" xfId="0" applyFont="1" applyFill="1" applyBorder="1" applyAlignment="1">
      <alignment horizontal="center"/>
    </xf>
    <xf numFmtId="0" fontId="11" fillId="9" borderId="3" xfId="0" applyFont="1" applyFill="1" applyBorder="1" applyAlignment="1">
      <alignment wrapText="1"/>
    </xf>
    <xf numFmtId="4" fontId="11" fillId="9" borderId="3" xfId="0" applyNumberFormat="1" applyFont="1" applyFill="1" applyBorder="1"/>
    <xf numFmtId="4" fontId="6" fillId="9" borderId="3" xfId="0" applyNumberFormat="1" applyFont="1" applyFill="1" applyBorder="1"/>
    <xf numFmtId="0" fontId="11" fillId="9" borderId="3" xfId="0" applyFont="1" applyFill="1" applyBorder="1" applyAlignment="1">
      <alignment horizontal="left"/>
    </xf>
    <xf numFmtId="0" fontId="6" fillId="9" borderId="3" xfId="0" applyFont="1" applyFill="1" applyBorder="1" applyAlignment="1">
      <alignment horizontal="center"/>
    </xf>
    <xf numFmtId="0" fontId="6" fillId="9" borderId="3" xfId="0" applyFont="1" applyFill="1" applyBorder="1" applyAlignment="1">
      <alignment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3" fillId="2" borderId="0" xfId="0" applyFont="1" applyFill="1" applyAlignment="1">
      <alignment wrapText="1"/>
    </xf>
    <xf numFmtId="0" fontId="22" fillId="7" borderId="3" xfId="0" applyFont="1" applyFill="1" applyBorder="1" applyAlignment="1">
      <alignment horizontal="center"/>
    </xf>
    <xf numFmtId="1" fontId="28" fillId="7" borderId="3" xfId="0" applyNumberFormat="1" applyFont="1" applyFill="1" applyBorder="1" applyAlignment="1" applyProtection="1">
      <alignment horizontal="center" vertical="center" wrapText="1"/>
    </xf>
    <xf numFmtId="0" fontId="28" fillId="7" borderId="3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wrapText="1"/>
    </xf>
    <xf numFmtId="0" fontId="13" fillId="2" borderId="0" xfId="0" applyFont="1" applyFill="1" applyAlignment="1">
      <alignment wrapText="1"/>
    </xf>
    <xf numFmtId="0" fontId="13" fillId="2" borderId="0" xfId="0" applyFont="1" applyFill="1" applyAlignment="1">
      <alignment wrapText="1"/>
    </xf>
    <xf numFmtId="0" fontId="14" fillId="2" borderId="0" xfId="0" applyNumberFormat="1" applyFont="1" applyFill="1" applyBorder="1" applyAlignment="1" applyProtection="1">
      <alignment vertical="center" wrapText="1"/>
    </xf>
    <xf numFmtId="0" fontId="13" fillId="2" borderId="0" xfId="0" applyFont="1" applyFill="1" applyAlignment="1">
      <alignment vertical="center" wrapText="1"/>
    </xf>
    <xf numFmtId="0" fontId="6" fillId="2" borderId="1" xfId="0" quotePrefix="1" applyFont="1" applyFill="1" applyBorder="1" applyAlignment="1">
      <alignment horizontal="left" wrapText="1"/>
    </xf>
    <xf numFmtId="0" fontId="6" fillId="2" borderId="2" xfId="0" quotePrefix="1" applyFont="1" applyFill="1" applyBorder="1" applyAlignment="1">
      <alignment horizontal="left" wrapText="1"/>
    </xf>
    <xf numFmtId="0" fontId="6" fillId="2" borderId="2" xfId="0" quotePrefix="1" applyFont="1" applyFill="1" applyBorder="1" applyAlignment="1">
      <alignment horizontal="center" wrapText="1"/>
    </xf>
    <xf numFmtId="0" fontId="6" fillId="2" borderId="2" xfId="0" quotePrefix="1" applyNumberFormat="1" applyFont="1" applyFill="1" applyBorder="1" applyAlignment="1" applyProtection="1">
      <alignment horizontal="left"/>
    </xf>
    <xf numFmtId="0" fontId="6" fillId="2" borderId="3" xfId="0" applyFont="1" applyFill="1" applyBorder="1" applyAlignment="1">
      <alignment horizontal="center" vertical="center" wrapText="1"/>
    </xf>
    <xf numFmtId="164" fontId="11" fillId="2" borderId="1" xfId="0" quotePrefix="1" applyNumberFormat="1" applyFont="1" applyFill="1" applyBorder="1" applyAlignment="1" applyProtection="1">
      <alignment horizontal="left" vertical="center" wrapText="1"/>
    </xf>
    <xf numFmtId="164" fontId="9" fillId="2" borderId="2" xfId="0" applyNumberFormat="1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3" fillId="2" borderId="0" xfId="0" applyFont="1" applyFill="1" applyAlignment="1">
      <alignment wrapText="1"/>
    </xf>
    <xf numFmtId="0" fontId="14" fillId="2" borderId="0" xfId="0" applyNumberFormat="1" applyFont="1" applyFill="1" applyBorder="1" applyAlignment="1" applyProtection="1">
      <alignment vertical="center" wrapText="1"/>
    </xf>
    <xf numFmtId="164" fontId="11" fillId="2" borderId="1" xfId="0" applyNumberFormat="1" applyFont="1" applyFill="1" applyBorder="1" applyAlignment="1" applyProtection="1">
      <alignment horizontal="left" vertical="center" wrapText="1"/>
    </xf>
    <xf numFmtId="164" fontId="9" fillId="2" borderId="2" xfId="0" applyNumberFormat="1" applyFont="1" applyFill="1" applyBorder="1" applyAlignment="1" applyProtection="1">
      <alignment vertical="center"/>
    </xf>
    <xf numFmtId="164" fontId="11" fillId="2" borderId="1" xfId="0" quotePrefix="1" applyNumberFormat="1" applyFont="1" applyFill="1" applyBorder="1" applyAlignment="1">
      <alignment horizontal="left" vertical="center"/>
    </xf>
    <xf numFmtId="164" fontId="11" fillId="2" borderId="2" xfId="0" applyNumberFormat="1" applyFont="1" applyFill="1" applyBorder="1" applyAlignment="1" applyProtection="1">
      <alignment horizontal="left" vertical="center" wrapText="1"/>
    </xf>
    <xf numFmtId="164" fontId="11" fillId="2" borderId="4" xfId="0" applyNumberFormat="1" applyFont="1" applyFill="1" applyBorder="1" applyAlignment="1" applyProtection="1">
      <alignment horizontal="left" vertical="center" wrapText="1"/>
    </xf>
    <xf numFmtId="164" fontId="6" fillId="2" borderId="1" xfId="0" applyNumberFormat="1" applyFont="1" applyFill="1" applyBorder="1" applyAlignment="1" applyProtection="1">
      <alignment horizontal="left" vertical="center" wrapText="1"/>
    </xf>
    <xf numFmtId="164" fontId="6" fillId="2" borderId="2" xfId="0" applyNumberFormat="1" applyFont="1" applyFill="1" applyBorder="1" applyAlignment="1" applyProtection="1">
      <alignment horizontal="left" vertical="center" wrapText="1"/>
    </xf>
    <xf numFmtId="164" fontId="6" fillId="2" borderId="4" xfId="0" applyNumberFormat="1" applyFont="1" applyFill="1" applyBorder="1" applyAlignment="1" applyProtection="1">
      <alignment horizontal="left" vertical="center" wrapText="1"/>
    </xf>
    <xf numFmtId="164" fontId="5" fillId="2" borderId="0" xfId="0" applyNumberFormat="1" applyFont="1" applyFill="1" applyBorder="1" applyAlignment="1" applyProtection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vertical="center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0" fontId="5" fillId="2" borderId="0" xfId="0" applyNumberFormat="1" applyFont="1" applyFill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8"/>
  <sheetViews>
    <sheetView tabSelected="1" topLeftCell="A19" zoomScale="85" zoomScaleNormal="85" workbookViewId="0">
      <selection activeCell="B35" sqref="B35"/>
    </sheetView>
  </sheetViews>
  <sheetFormatPr defaultRowHeight="15" x14ac:dyDescent="0.25"/>
  <cols>
    <col min="1" max="4" width="9.140625" style="78"/>
    <col min="5" max="10" width="25.28515625" style="78" customWidth="1"/>
    <col min="11" max="16384" width="9.140625" style="78"/>
  </cols>
  <sheetData>
    <row r="1" spans="1:10" ht="42" customHeight="1" x14ac:dyDescent="0.25">
      <c r="A1" s="223" t="s">
        <v>278</v>
      </c>
      <c r="B1" s="223"/>
      <c r="C1" s="223"/>
      <c r="D1" s="223"/>
      <c r="E1" s="223"/>
      <c r="F1" s="223"/>
      <c r="G1" s="223"/>
      <c r="H1" s="223"/>
      <c r="I1" s="223"/>
    </row>
    <row r="2" spans="1:10" ht="18" customHeight="1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</row>
    <row r="3" spans="1:10" ht="15.75" x14ac:dyDescent="0.25">
      <c r="A3" s="223" t="s">
        <v>28</v>
      </c>
      <c r="B3" s="223"/>
      <c r="C3" s="223"/>
      <c r="D3" s="223"/>
      <c r="E3" s="223"/>
      <c r="F3" s="223"/>
      <c r="G3" s="225"/>
      <c r="H3" s="225"/>
      <c r="I3" s="225"/>
    </row>
    <row r="4" spans="1:10" ht="18" x14ac:dyDescent="0.25">
      <c r="A4" s="70"/>
      <c r="B4" s="70"/>
      <c r="C4" s="70"/>
      <c r="D4" s="70"/>
      <c r="E4" s="70"/>
      <c r="F4" s="70"/>
      <c r="G4" s="71"/>
      <c r="H4" s="71"/>
      <c r="I4" s="71"/>
      <c r="J4" s="71"/>
    </row>
    <row r="5" spans="1:10" ht="18" customHeight="1" x14ac:dyDescent="0.25">
      <c r="A5" s="223" t="s">
        <v>33</v>
      </c>
      <c r="B5" s="224"/>
      <c r="C5" s="224"/>
      <c r="D5" s="224"/>
      <c r="E5" s="224"/>
      <c r="F5" s="224"/>
      <c r="G5" s="224"/>
      <c r="H5" s="224"/>
      <c r="I5" s="224"/>
    </row>
    <row r="6" spans="1:10" ht="18" customHeight="1" x14ac:dyDescent="0.25">
      <c r="A6" s="206"/>
      <c r="B6" s="207"/>
      <c r="C6" s="207"/>
      <c r="D6" s="207"/>
      <c r="E6" s="207"/>
      <c r="F6" s="207"/>
      <c r="G6" s="207"/>
      <c r="H6" s="211"/>
      <c r="I6" s="207"/>
      <c r="J6" s="212"/>
    </row>
    <row r="7" spans="1:10" ht="25.5" x14ac:dyDescent="0.25">
      <c r="A7" s="158"/>
      <c r="B7" s="155"/>
      <c r="C7" s="155"/>
      <c r="D7" s="156"/>
      <c r="E7" s="157"/>
      <c r="F7" s="146" t="s">
        <v>246</v>
      </c>
      <c r="G7" s="146" t="s">
        <v>249</v>
      </c>
      <c r="H7" s="146" t="s">
        <v>256</v>
      </c>
      <c r="I7" s="146" t="s">
        <v>257</v>
      </c>
      <c r="J7" s="146" t="s">
        <v>258</v>
      </c>
    </row>
    <row r="8" spans="1:10" x14ac:dyDescent="0.25">
      <c r="A8" s="216"/>
      <c r="B8" s="217"/>
      <c r="C8" s="217"/>
      <c r="D8" s="218"/>
      <c r="E8" s="219"/>
      <c r="F8" s="150">
        <v>1</v>
      </c>
      <c r="G8" s="150">
        <v>2</v>
      </c>
      <c r="H8" s="150">
        <v>3</v>
      </c>
      <c r="I8" s="150">
        <v>4</v>
      </c>
      <c r="J8" s="150">
        <v>5</v>
      </c>
    </row>
    <row r="9" spans="1:10" x14ac:dyDescent="0.25">
      <c r="A9" s="226" t="s">
        <v>0</v>
      </c>
      <c r="B9" s="222"/>
      <c r="C9" s="222"/>
      <c r="D9" s="222"/>
      <c r="E9" s="227"/>
      <c r="F9" s="109">
        <f>SUM(F10)</f>
        <v>1250317.1499999999</v>
      </c>
      <c r="G9" s="109">
        <f>SUM(G10)</f>
        <v>1262758.3899999999</v>
      </c>
      <c r="H9" s="109">
        <v>1460553.08</v>
      </c>
      <c r="I9" s="109">
        <f>SUM(H9/F9)*100</f>
        <v>116.81460819760812</v>
      </c>
      <c r="J9" s="109">
        <f>SUM(H9/G9)*100</f>
        <v>115.66370032195947</v>
      </c>
    </row>
    <row r="10" spans="1:10" x14ac:dyDescent="0.25">
      <c r="A10" s="226" t="s">
        <v>1</v>
      </c>
      <c r="B10" s="222"/>
      <c r="C10" s="222"/>
      <c r="D10" s="222"/>
      <c r="E10" s="227"/>
      <c r="F10" s="109">
        <v>1250317.1499999999</v>
      </c>
      <c r="G10" s="109">
        <v>1262758.3899999999</v>
      </c>
      <c r="H10" s="109">
        <v>1460553.08</v>
      </c>
      <c r="I10" s="109">
        <f t="shared" ref="I10:I15" si="0">SUM(H10/F10)*100</f>
        <v>116.81460819760812</v>
      </c>
      <c r="J10" s="109">
        <f t="shared" ref="J10:J15" si="1">SUM(H10/G10)*100</f>
        <v>115.66370032195947</v>
      </c>
    </row>
    <row r="11" spans="1:10" x14ac:dyDescent="0.25">
      <c r="A11" s="228" t="s">
        <v>2</v>
      </c>
      <c r="B11" s="227"/>
      <c r="C11" s="227"/>
      <c r="D11" s="227"/>
      <c r="E11" s="227"/>
      <c r="F11" s="109"/>
      <c r="G11" s="109">
        <v>0</v>
      </c>
      <c r="H11" s="109">
        <v>0</v>
      </c>
      <c r="I11" s="109">
        <v>0</v>
      </c>
      <c r="J11" s="109">
        <v>0</v>
      </c>
    </row>
    <row r="12" spans="1:10" x14ac:dyDescent="0.25">
      <c r="A12" s="110" t="s">
        <v>3</v>
      </c>
      <c r="B12" s="111"/>
      <c r="C12" s="111"/>
      <c r="D12" s="111"/>
      <c r="E12" s="111"/>
      <c r="F12" s="109">
        <f>SUM(F13:F14)</f>
        <v>1256417.1500000001</v>
      </c>
      <c r="G12" s="109">
        <f>SUM(G13+G14)</f>
        <v>1273103.19</v>
      </c>
      <c r="H12" s="109">
        <f>SUM(H13:H14)</f>
        <v>1470897.88</v>
      </c>
      <c r="I12" s="109">
        <f t="shared" si="0"/>
        <v>117.07082158182891</v>
      </c>
      <c r="J12" s="109">
        <f t="shared" si="1"/>
        <v>115.53642246391669</v>
      </c>
    </row>
    <row r="13" spans="1:10" x14ac:dyDescent="0.25">
      <c r="A13" s="221" t="s">
        <v>4</v>
      </c>
      <c r="B13" s="222"/>
      <c r="C13" s="222"/>
      <c r="D13" s="222"/>
      <c r="E13" s="222"/>
      <c r="F13" s="109">
        <v>1249520.78</v>
      </c>
      <c r="G13" s="109">
        <v>1267193.19</v>
      </c>
      <c r="H13" s="109">
        <v>1462987.88</v>
      </c>
      <c r="I13" s="109">
        <f t="shared" si="0"/>
        <v>117.08391756397999</v>
      </c>
      <c r="J13" s="109">
        <f t="shared" si="1"/>
        <v>115.45105288957558</v>
      </c>
    </row>
    <row r="14" spans="1:10" x14ac:dyDescent="0.25">
      <c r="A14" s="228" t="s">
        <v>5</v>
      </c>
      <c r="B14" s="227"/>
      <c r="C14" s="227"/>
      <c r="D14" s="227"/>
      <c r="E14" s="227"/>
      <c r="F14" s="109">
        <v>6896.37</v>
      </c>
      <c r="G14" s="109">
        <v>5910</v>
      </c>
      <c r="H14" s="109">
        <v>7910</v>
      </c>
      <c r="I14" s="109">
        <f t="shared" si="0"/>
        <v>114.69802229288742</v>
      </c>
      <c r="J14" s="109">
        <f t="shared" si="1"/>
        <v>133.84094754653131</v>
      </c>
    </row>
    <row r="15" spans="1:10" x14ac:dyDescent="0.25">
      <c r="A15" s="221" t="s">
        <v>6</v>
      </c>
      <c r="B15" s="222"/>
      <c r="C15" s="222"/>
      <c r="D15" s="222"/>
      <c r="E15" s="222"/>
      <c r="F15" s="112">
        <f>SUM(F9-F12)</f>
        <v>-6100.0000000002328</v>
      </c>
      <c r="G15" s="112">
        <f>SUM(G9-G12)</f>
        <v>-10344.800000000047</v>
      </c>
      <c r="H15" s="112">
        <f>SUM(H9-H12)</f>
        <v>-10344.799999999814</v>
      </c>
      <c r="I15" s="109">
        <f t="shared" si="0"/>
        <v>169.58688524589212</v>
      </c>
      <c r="J15" s="109">
        <f t="shared" si="1"/>
        <v>99.99999999999774</v>
      </c>
    </row>
    <row r="16" spans="1:10" ht="18" x14ac:dyDescent="0.25">
      <c r="A16" s="113"/>
      <c r="B16" s="114"/>
      <c r="C16" s="114"/>
      <c r="D16" s="114"/>
      <c r="E16" s="114"/>
      <c r="F16" s="115"/>
      <c r="G16" s="115"/>
      <c r="H16" s="115"/>
      <c r="I16" s="115"/>
      <c r="J16" s="115"/>
    </row>
    <row r="17" spans="1:10" ht="18" customHeight="1" x14ac:dyDescent="0.25">
      <c r="A17" s="234" t="s">
        <v>32</v>
      </c>
      <c r="B17" s="234"/>
      <c r="C17" s="234"/>
      <c r="D17" s="234"/>
      <c r="E17" s="234"/>
      <c r="F17" s="234"/>
      <c r="G17" s="234"/>
      <c r="H17" s="234"/>
      <c r="I17" s="234"/>
    </row>
    <row r="18" spans="1:10" ht="18" x14ac:dyDescent="0.25">
      <c r="A18" s="113"/>
      <c r="B18" s="114"/>
      <c r="C18" s="114"/>
      <c r="D18" s="114"/>
      <c r="E18" s="114"/>
      <c r="F18" s="115"/>
      <c r="G18" s="115"/>
      <c r="H18" s="115"/>
      <c r="I18" s="115"/>
      <c r="J18" s="115"/>
    </row>
    <row r="19" spans="1:10" ht="25.5" x14ac:dyDescent="0.25">
      <c r="A19" s="159"/>
      <c r="B19" s="160"/>
      <c r="C19" s="160"/>
      <c r="D19" s="161"/>
      <c r="E19" s="162"/>
      <c r="F19" s="146" t="s">
        <v>246</v>
      </c>
      <c r="G19" s="146" t="s">
        <v>249</v>
      </c>
      <c r="H19" s="146" t="s">
        <v>256</v>
      </c>
      <c r="I19" s="146" t="s">
        <v>257</v>
      </c>
      <c r="J19" s="146" t="s">
        <v>258</v>
      </c>
    </row>
    <row r="20" spans="1:10" ht="15.75" customHeight="1" x14ac:dyDescent="0.25">
      <c r="A20" s="226" t="s">
        <v>8</v>
      </c>
      <c r="B20" s="229"/>
      <c r="C20" s="229"/>
      <c r="D20" s="229"/>
      <c r="E20" s="230"/>
      <c r="F20" s="109"/>
      <c r="G20" s="109"/>
      <c r="H20" s="109"/>
      <c r="I20" s="109"/>
      <c r="J20" s="109"/>
    </row>
    <row r="21" spans="1:10" x14ac:dyDescent="0.25">
      <c r="A21" s="226" t="s">
        <v>9</v>
      </c>
      <c r="B21" s="222"/>
      <c r="C21" s="222"/>
      <c r="D21" s="222"/>
      <c r="E21" s="222"/>
      <c r="F21" s="109"/>
      <c r="G21" s="109"/>
      <c r="H21" s="109"/>
      <c r="I21" s="109"/>
      <c r="J21" s="109"/>
    </row>
    <row r="22" spans="1:10" x14ac:dyDescent="0.25">
      <c r="A22" s="221" t="s">
        <v>10</v>
      </c>
      <c r="B22" s="222"/>
      <c r="C22" s="222"/>
      <c r="D22" s="222"/>
      <c r="E22" s="222"/>
      <c r="F22" s="109">
        <v>0</v>
      </c>
      <c r="G22" s="109">
        <v>0</v>
      </c>
      <c r="H22" s="109"/>
      <c r="I22" s="109">
        <v>0</v>
      </c>
      <c r="J22" s="109">
        <v>0</v>
      </c>
    </row>
    <row r="23" spans="1:10" ht="18" x14ac:dyDescent="0.25">
      <c r="A23" s="116"/>
      <c r="B23" s="114"/>
      <c r="C23" s="114"/>
      <c r="D23" s="114"/>
      <c r="E23" s="114"/>
      <c r="F23" s="115"/>
      <c r="G23" s="115"/>
      <c r="H23" s="115"/>
      <c r="I23" s="115"/>
      <c r="J23" s="115"/>
    </row>
    <row r="24" spans="1:10" ht="18" customHeight="1" x14ac:dyDescent="0.25">
      <c r="A24" s="234" t="s">
        <v>35</v>
      </c>
      <c r="B24" s="234"/>
      <c r="C24" s="234"/>
      <c r="D24" s="234"/>
      <c r="E24" s="234"/>
      <c r="F24" s="234"/>
      <c r="G24" s="234"/>
      <c r="H24" s="234"/>
      <c r="I24" s="234"/>
    </row>
    <row r="25" spans="1:10" ht="18" x14ac:dyDescent="0.25">
      <c r="A25" s="116"/>
      <c r="B25" s="114"/>
      <c r="C25" s="114"/>
      <c r="D25" s="114"/>
      <c r="E25" s="114"/>
      <c r="F25" s="115"/>
      <c r="G25" s="115"/>
      <c r="H25" s="115"/>
      <c r="I25" s="115"/>
      <c r="J25" s="115"/>
    </row>
    <row r="26" spans="1:10" ht="25.5" x14ac:dyDescent="0.25">
      <c r="A26" s="163"/>
      <c r="B26" s="164"/>
      <c r="C26" s="164"/>
      <c r="D26" s="165"/>
      <c r="E26" s="166"/>
      <c r="F26" s="146" t="s">
        <v>246</v>
      </c>
      <c r="G26" s="146" t="s">
        <v>249</v>
      </c>
      <c r="H26" s="146" t="s">
        <v>256</v>
      </c>
      <c r="I26" s="146" t="s">
        <v>257</v>
      </c>
      <c r="J26" s="146" t="s">
        <v>258</v>
      </c>
    </row>
    <row r="27" spans="1:10" x14ac:dyDescent="0.25">
      <c r="A27" s="231" t="s">
        <v>34</v>
      </c>
      <c r="B27" s="232"/>
      <c r="C27" s="232"/>
      <c r="D27" s="232"/>
      <c r="E27" s="233"/>
      <c r="F27" s="117">
        <v>6100</v>
      </c>
      <c r="G27" s="117">
        <v>10344.799999999999</v>
      </c>
      <c r="H27" s="117">
        <v>10344.799999999999</v>
      </c>
      <c r="I27" s="112">
        <f>SUM(H27/F27)*100</f>
        <v>169.58688524590161</v>
      </c>
      <c r="J27" s="112">
        <f>SUM(H27/G27)*100</f>
        <v>100</v>
      </c>
    </row>
    <row r="28" spans="1:10" ht="30" customHeight="1" x14ac:dyDescent="0.25">
      <c r="A28" s="231" t="s">
        <v>7</v>
      </c>
      <c r="B28" s="232"/>
      <c r="C28" s="232"/>
      <c r="D28" s="232"/>
      <c r="E28" s="233"/>
      <c r="F28" s="117">
        <v>0</v>
      </c>
      <c r="G28" s="117">
        <v>10344.799999999999</v>
      </c>
      <c r="H28" s="117">
        <v>10344.799999999999</v>
      </c>
      <c r="I28" s="112">
        <v>0</v>
      </c>
      <c r="J28" s="112">
        <v>0</v>
      </c>
    </row>
    <row r="29" spans="1:10" x14ac:dyDescent="0.25">
      <c r="A29" s="118"/>
      <c r="B29" s="118"/>
      <c r="C29" s="118"/>
      <c r="D29" s="118"/>
      <c r="E29" s="118"/>
      <c r="F29" s="118"/>
      <c r="G29" s="118"/>
      <c r="H29" s="118"/>
      <c r="I29" s="118"/>
      <c r="J29" s="118"/>
    </row>
    <row r="30" spans="1:10" x14ac:dyDescent="0.25">
      <c r="A30" s="118"/>
      <c r="B30" s="118"/>
      <c r="C30" s="118"/>
      <c r="D30" s="118"/>
      <c r="E30" s="118"/>
      <c r="F30" s="118"/>
      <c r="G30" s="118"/>
      <c r="H30" s="118"/>
      <c r="I30" s="118"/>
      <c r="J30" s="118"/>
    </row>
    <row r="31" spans="1:10" x14ac:dyDescent="0.25">
      <c r="A31" s="221" t="s">
        <v>11</v>
      </c>
      <c r="B31" s="222"/>
      <c r="C31" s="222"/>
      <c r="D31" s="222"/>
      <c r="E31" s="222"/>
      <c r="F31" s="109">
        <v>0</v>
      </c>
      <c r="G31" s="109">
        <v>0</v>
      </c>
      <c r="H31" s="109">
        <v>0</v>
      </c>
      <c r="I31" s="109">
        <v>0</v>
      </c>
      <c r="J31" s="109">
        <v>0</v>
      </c>
    </row>
    <row r="32" spans="1:10" ht="11.25" customHeight="1" x14ac:dyDescent="0.25">
      <c r="A32" s="119"/>
      <c r="B32" s="120"/>
      <c r="C32" s="120"/>
      <c r="D32" s="120"/>
      <c r="E32" s="120"/>
      <c r="F32" s="121"/>
      <c r="G32" s="121"/>
      <c r="H32" s="121"/>
      <c r="I32" s="121"/>
      <c r="J32" s="121"/>
    </row>
    <row r="35" spans="1:2" x14ac:dyDescent="0.25">
      <c r="A35" s="78" t="s">
        <v>192</v>
      </c>
      <c r="B35" s="78" t="s">
        <v>254</v>
      </c>
    </row>
    <row r="36" spans="1:2" x14ac:dyDescent="0.25">
      <c r="A36" s="78" t="s">
        <v>193</v>
      </c>
      <c r="B36" s="78" t="s">
        <v>255</v>
      </c>
    </row>
    <row r="38" spans="1:2" x14ac:dyDescent="0.25">
      <c r="A38" s="78" t="s">
        <v>279</v>
      </c>
    </row>
  </sheetData>
  <mergeCells count="17">
    <mergeCell ref="A31:E31"/>
    <mergeCell ref="A20:E20"/>
    <mergeCell ref="A21:E21"/>
    <mergeCell ref="A22:E22"/>
    <mergeCell ref="A14:E14"/>
    <mergeCell ref="A15:E15"/>
    <mergeCell ref="A27:E27"/>
    <mergeCell ref="A28:E28"/>
    <mergeCell ref="A24:I24"/>
    <mergeCell ref="A17:I17"/>
    <mergeCell ref="A13:E13"/>
    <mergeCell ref="A5:I5"/>
    <mergeCell ref="A1:I1"/>
    <mergeCell ref="A3:I3"/>
    <mergeCell ref="A9:E9"/>
    <mergeCell ref="A10:E10"/>
    <mergeCell ref="A11:E11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11"/>
  <sheetViews>
    <sheetView topLeftCell="A94" workbookViewId="0">
      <selection activeCell="E117" sqref="E117"/>
    </sheetView>
  </sheetViews>
  <sheetFormatPr defaultRowHeight="15" x14ac:dyDescent="0.25"/>
  <cols>
    <col min="1" max="1" width="7.42578125" style="78" bestFit="1" customWidth="1"/>
    <col min="2" max="2" width="9.28515625" style="78" customWidth="1"/>
    <col min="3" max="3" width="8.140625" style="78" customWidth="1"/>
    <col min="4" max="4" width="31" style="78" customWidth="1"/>
    <col min="5" max="5" width="25.28515625" style="78" customWidth="1"/>
    <col min="6" max="7" width="21.85546875" style="78" customWidth="1"/>
    <col min="8" max="9" width="10.140625" style="78" bestFit="1" customWidth="1"/>
    <col min="10" max="16384" width="9.140625" style="78"/>
  </cols>
  <sheetData>
    <row r="1" spans="1:9" ht="42" customHeight="1" x14ac:dyDescent="0.25">
      <c r="A1" s="223" t="s">
        <v>278</v>
      </c>
      <c r="B1" s="223"/>
      <c r="C1" s="223"/>
      <c r="D1" s="223"/>
      <c r="E1" s="223"/>
      <c r="F1" s="223"/>
      <c r="G1" s="223"/>
      <c r="H1" s="223"/>
      <c r="I1" s="223"/>
    </row>
    <row r="2" spans="1:9" ht="18" customHeight="1" x14ac:dyDescent="0.25">
      <c r="A2" s="70"/>
      <c r="B2" s="70"/>
      <c r="C2" s="70"/>
      <c r="D2" s="70"/>
      <c r="E2" s="70"/>
      <c r="F2" s="70"/>
      <c r="G2" s="70"/>
    </row>
    <row r="3" spans="1:9" ht="15.75" x14ac:dyDescent="0.25">
      <c r="A3" s="223" t="s">
        <v>28</v>
      </c>
      <c r="B3" s="223"/>
      <c r="C3" s="223"/>
      <c r="D3" s="223"/>
      <c r="E3" s="223"/>
      <c r="F3" s="225"/>
      <c r="G3" s="214"/>
    </row>
    <row r="4" spans="1:9" ht="18" x14ac:dyDescent="0.25">
      <c r="A4" s="70"/>
      <c r="B4" s="70"/>
      <c r="C4" s="70"/>
      <c r="D4" s="70"/>
      <c r="E4" s="70"/>
      <c r="F4" s="71"/>
      <c r="G4" s="71"/>
    </row>
    <row r="5" spans="1:9" ht="18" customHeight="1" x14ac:dyDescent="0.25">
      <c r="A5" s="223" t="s">
        <v>13</v>
      </c>
      <c r="B5" s="224"/>
      <c r="C5" s="224"/>
      <c r="D5" s="224"/>
      <c r="E5" s="224"/>
      <c r="F5" s="224"/>
      <c r="G5" s="213"/>
    </row>
    <row r="6" spans="1:9" ht="18" x14ac:dyDescent="0.25">
      <c r="A6" s="70"/>
      <c r="B6" s="70"/>
      <c r="C6" s="70"/>
      <c r="D6" s="70"/>
      <c r="E6" s="70"/>
      <c r="F6" s="71"/>
      <c r="G6" s="71"/>
    </row>
    <row r="7" spans="1:9" ht="15.75" x14ac:dyDescent="0.25">
      <c r="A7" s="223" t="s">
        <v>1</v>
      </c>
      <c r="B7" s="235"/>
      <c r="C7" s="235"/>
      <c r="D7" s="235"/>
      <c r="E7" s="235"/>
      <c r="F7" s="235"/>
      <c r="G7" s="215"/>
    </row>
    <row r="8" spans="1:9" ht="18" x14ac:dyDescent="0.25">
      <c r="A8" s="70"/>
      <c r="B8" s="70"/>
      <c r="C8" s="70"/>
      <c r="D8" s="70"/>
      <c r="E8" s="70"/>
      <c r="F8" s="71"/>
      <c r="G8" s="71"/>
    </row>
    <row r="9" spans="1:9" ht="38.25" x14ac:dyDescent="0.25">
      <c r="A9" s="146" t="s">
        <v>14</v>
      </c>
      <c r="B9" s="149" t="s">
        <v>15</v>
      </c>
      <c r="C9" s="149" t="s">
        <v>16</v>
      </c>
      <c r="D9" s="149" t="s">
        <v>12</v>
      </c>
      <c r="E9" s="146" t="s">
        <v>246</v>
      </c>
      <c r="F9" s="146" t="s">
        <v>249</v>
      </c>
      <c r="G9" s="146" t="s">
        <v>256</v>
      </c>
      <c r="H9" s="146" t="s">
        <v>257</v>
      </c>
      <c r="I9" s="146" t="s">
        <v>258</v>
      </c>
    </row>
    <row r="10" spans="1:9" x14ac:dyDescent="0.25">
      <c r="A10" s="146"/>
      <c r="B10" s="149"/>
      <c r="C10" s="149"/>
      <c r="D10" s="149"/>
      <c r="E10" s="150">
        <v>1</v>
      </c>
      <c r="F10" s="150">
        <v>2</v>
      </c>
      <c r="G10" s="150">
        <v>3</v>
      </c>
      <c r="H10" s="208">
        <v>4</v>
      </c>
      <c r="I10" s="208">
        <v>5</v>
      </c>
    </row>
    <row r="11" spans="1:9" s="122" customFormat="1" ht="15.75" customHeight="1" x14ac:dyDescent="0.25">
      <c r="A11" s="3">
        <v>6</v>
      </c>
      <c r="B11" s="3"/>
      <c r="C11" s="3"/>
      <c r="D11" s="3" t="s">
        <v>17</v>
      </c>
      <c r="E11" s="16"/>
      <c r="F11" s="16"/>
      <c r="G11" s="16"/>
      <c r="H11" s="151"/>
      <c r="I11" s="151"/>
    </row>
    <row r="12" spans="1:9" ht="23.25" customHeight="1" x14ac:dyDescent="0.25">
      <c r="A12" s="3"/>
      <c r="B12" s="3">
        <v>63</v>
      </c>
      <c r="C12" s="3"/>
      <c r="D12" s="3" t="s">
        <v>37</v>
      </c>
      <c r="E12" s="123">
        <f>SUM(E13:E26)</f>
        <v>1126739.69</v>
      </c>
      <c r="F12" s="123">
        <f>SUM(F13:F26)</f>
        <v>1132215.69</v>
      </c>
      <c r="G12" s="123">
        <f>SUM(G13:G26)</f>
        <v>1293065.4099999999</v>
      </c>
      <c r="H12" s="152">
        <f>SUM(G12/E12)*100</f>
        <v>114.76168111198781</v>
      </c>
      <c r="I12" s="152">
        <f>SUM(G12/F12)*100</f>
        <v>114.20663230695911</v>
      </c>
    </row>
    <row r="13" spans="1:9" ht="15" customHeight="1" x14ac:dyDescent="0.25">
      <c r="A13" s="3"/>
      <c r="B13" s="3"/>
      <c r="C13" s="5">
        <v>32400</v>
      </c>
      <c r="D13" s="5" t="s">
        <v>31</v>
      </c>
      <c r="E13" s="124">
        <v>0</v>
      </c>
      <c r="F13" s="124">
        <v>0</v>
      </c>
      <c r="G13" s="124">
        <v>0</v>
      </c>
      <c r="H13" s="152">
        <v>0</v>
      </c>
      <c r="I13" s="152">
        <v>0</v>
      </c>
    </row>
    <row r="14" spans="1:9" ht="15" customHeight="1" x14ac:dyDescent="0.25">
      <c r="A14" s="3"/>
      <c r="B14" s="3"/>
      <c r="C14" s="5">
        <v>52080</v>
      </c>
      <c r="D14" s="5" t="s">
        <v>186</v>
      </c>
      <c r="E14" s="124">
        <v>0</v>
      </c>
      <c r="F14" s="124">
        <v>0</v>
      </c>
      <c r="G14" s="124">
        <v>0</v>
      </c>
      <c r="H14" s="152">
        <v>0</v>
      </c>
      <c r="I14" s="152">
        <v>0</v>
      </c>
    </row>
    <row r="15" spans="1:9" ht="15" customHeight="1" x14ac:dyDescent="0.25">
      <c r="A15" s="3"/>
      <c r="B15" s="3"/>
      <c r="C15" s="5">
        <v>53080</v>
      </c>
      <c r="D15" s="5" t="s">
        <v>191</v>
      </c>
      <c r="E15" s="124">
        <v>0</v>
      </c>
      <c r="F15" s="124">
        <v>245</v>
      </c>
      <c r="G15" s="124">
        <v>245</v>
      </c>
      <c r="H15" s="152">
        <v>0</v>
      </c>
      <c r="I15" s="152">
        <f t="shared" ref="I15:I44" si="0">SUM(G15/F15)*100</f>
        <v>100</v>
      </c>
    </row>
    <row r="16" spans="1:9" x14ac:dyDescent="0.25">
      <c r="A16" s="4"/>
      <c r="B16" s="11"/>
      <c r="C16" s="5">
        <v>53082</v>
      </c>
      <c r="D16" s="5" t="s">
        <v>46</v>
      </c>
      <c r="E16" s="124">
        <v>1100370</v>
      </c>
      <c r="F16" s="124">
        <v>1102601</v>
      </c>
      <c r="G16" s="124">
        <v>1222799.77</v>
      </c>
      <c r="H16" s="152">
        <f t="shared" ref="H16:H44" si="1">SUM(G16/E16)*100</f>
        <v>111.12623662949734</v>
      </c>
      <c r="I16" s="152">
        <f t="shared" si="0"/>
        <v>110.90138409089055</v>
      </c>
    </row>
    <row r="17" spans="1:9" x14ac:dyDescent="0.25">
      <c r="A17" s="4"/>
      <c r="B17" s="11"/>
      <c r="C17" s="5">
        <v>53102</v>
      </c>
      <c r="D17" s="5" t="s">
        <v>190</v>
      </c>
      <c r="E17" s="124">
        <v>200.69</v>
      </c>
      <c r="F17" s="124">
        <v>200.69</v>
      </c>
      <c r="G17" s="124">
        <v>225</v>
      </c>
      <c r="H17" s="152">
        <f t="shared" si="1"/>
        <v>112.1132094274752</v>
      </c>
      <c r="I17" s="152">
        <f t="shared" si="0"/>
        <v>112.1132094274752</v>
      </c>
    </row>
    <row r="18" spans="1:9" x14ac:dyDescent="0.25">
      <c r="A18" s="4"/>
      <c r="B18" s="11"/>
      <c r="C18" s="5">
        <v>55042</v>
      </c>
      <c r="D18" s="5" t="s">
        <v>174</v>
      </c>
      <c r="E18" s="124">
        <v>1000</v>
      </c>
      <c r="F18" s="124">
        <v>1000</v>
      </c>
      <c r="G18" s="124">
        <v>1500</v>
      </c>
      <c r="H18" s="152">
        <f t="shared" si="1"/>
        <v>150</v>
      </c>
      <c r="I18" s="152">
        <f t="shared" si="0"/>
        <v>150</v>
      </c>
    </row>
    <row r="19" spans="1:9" x14ac:dyDescent="0.25">
      <c r="A19" s="4"/>
      <c r="B19" s="11"/>
      <c r="C19" s="5">
        <v>55291</v>
      </c>
      <c r="D19" s="5" t="s">
        <v>221</v>
      </c>
      <c r="E19" s="124">
        <v>221</v>
      </c>
      <c r="F19" s="124">
        <v>221</v>
      </c>
      <c r="G19" s="124">
        <v>250</v>
      </c>
      <c r="H19" s="152">
        <f t="shared" si="1"/>
        <v>113.12217194570135</v>
      </c>
      <c r="I19" s="152">
        <f t="shared" si="0"/>
        <v>113.12217194570135</v>
      </c>
    </row>
    <row r="20" spans="1:9" x14ac:dyDescent="0.25">
      <c r="A20" s="4"/>
      <c r="B20" s="11"/>
      <c r="C20" s="5">
        <v>55138</v>
      </c>
      <c r="D20" s="5" t="s">
        <v>222</v>
      </c>
      <c r="E20" s="124">
        <v>150</v>
      </c>
      <c r="F20" s="124">
        <v>150</v>
      </c>
      <c r="G20" s="124">
        <v>150</v>
      </c>
      <c r="H20" s="152">
        <f t="shared" si="1"/>
        <v>100</v>
      </c>
      <c r="I20" s="152">
        <f t="shared" si="0"/>
        <v>100</v>
      </c>
    </row>
    <row r="21" spans="1:9" x14ac:dyDescent="0.25">
      <c r="A21" s="4"/>
      <c r="B21" s="11"/>
      <c r="C21" s="5">
        <v>55631</v>
      </c>
      <c r="D21" s="5" t="s">
        <v>272</v>
      </c>
      <c r="E21" s="124">
        <v>0</v>
      </c>
      <c r="F21" s="124">
        <v>0</v>
      </c>
      <c r="G21" s="124">
        <v>100</v>
      </c>
      <c r="H21" s="152">
        <v>0</v>
      </c>
      <c r="I21" s="152">
        <v>0</v>
      </c>
    </row>
    <row r="22" spans="1:9" ht="25.5" x14ac:dyDescent="0.25">
      <c r="A22" s="4"/>
      <c r="B22" s="11"/>
      <c r="C22" s="5">
        <v>56431</v>
      </c>
      <c r="D22" s="186" t="s">
        <v>271</v>
      </c>
      <c r="E22" s="124">
        <v>0</v>
      </c>
      <c r="F22" s="124">
        <v>0</v>
      </c>
      <c r="G22" s="124">
        <v>12255</v>
      </c>
      <c r="H22" s="152">
        <v>0</v>
      </c>
      <c r="I22" s="152">
        <v>0</v>
      </c>
    </row>
    <row r="23" spans="1:9" x14ac:dyDescent="0.25">
      <c r="A23" s="4"/>
      <c r="B23" s="11"/>
      <c r="C23" s="5">
        <v>58400</v>
      </c>
      <c r="D23" s="5" t="s">
        <v>175</v>
      </c>
      <c r="E23" s="124">
        <v>15150</v>
      </c>
      <c r="F23" s="124">
        <v>18150</v>
      </c>
      <c r="G23" s="124">
        <v>35938.639999999999</v>
      </c>
      <c r="H23" s="152">
        <f t="shared" si="1"/>
        <v>237.21874587458746</v>
      </c>
      <c r="I23" s="152">
        <f t="shared" si="0"/>
        <v>198.00903581267218</v>
      </c>
    </row>
    <row r="24" spans="1:9" x14ac:dyDescent="0.25">
      <c r="A24" s="4"/>
      <c r="B24" s="11"/>
      <c r="C24" s="5">
        <v>62400</v>
      </c>
      <c r="D24" s="5" t="s">
        <v>176</v>
      </c>
      <c r="E24" s="124">
        <v>0</v>
      </c>
      <c r="F24" s="124">
        <v>0</v>
      </c>
      <c r="G24" s="124">
        <v>0</v>
      </c>
      <c r="H24" s="152">
        <v>0</v>
      </c>
      <c r="I24" s="152">
        <v>0</v>
      </c>
    </row>
    <row r="25" spans="1:9" x14ac:dyDescent="0.25">
      <c r="A25" s="4"/>
      <c r="B25" s="11"/>
      <c r="C25" s="5">
        <v>51100</v>
      </c>
      <c r="D25" s="5" t="s">
        <v>270</v>
      </c>
      <c r="E25" s="124">
        <v>0</v>
      </c>
      <c r="F25" s="124">
        <v>0</v>
      </c>
      <c r="G25" s="124">
        <v>9954</v>
      </c>
      <c r="H25" s="152">
        <v>0</v>
      </c>
      <c r="I25" s="152">
        <v>0</v>
      </c>
    </row>
    <row r="26" spans="1:9" x14ac:dyDescent="0.25">
      <c r="A26" s="4"/>
      <c r="B26" s="11"/>
      <c r="C26" s="5">
        <v>51700</v>
      </c>
      <c r="D26" s="5" t="s">
        <v>213</v>
      </c>
      <c r="E26" s="124">
        <v>9648</v>
      </c>
      <c r="F26" s="124">
        <v>9648</v>
      </c>
      <c r="G26" s="124">
        <v>9648</v>
      </c>
      <c r="H26" s="152">
        <f t="shared" si="1"/>
        <v>100</v>
      </c>
      <c r="I26" s="152">
        <f t="shared" si="0"/>
        <v>100</v>
      </c>
    </row>
    <row r="27" spans="1:9" x14ac:dyDescent="0.25">
      <c r="A27" s="4"/>
      <c r="B27" s="11">
        <v>64</v>
      </c>
      <c r="C27" s="5"/>
      <c r="D27" s="17" t="s">
        <v>183</v>
      </c>
      <c r="E27" s="123">
        <f>SUM(E28)</f>
        <v>0</v>
      </c>
      <c r="F27" s="123">
        <v>0</v>
      </c>
      <c r="G27" s="123">
        <v>0</v>
      </c>
      <c r="H27" s="152">
        <v>0</v>
      </c>
      <c r="I27" s="152">
        <v>0</v>
      </c>
    </row>
    <row r="28" spans="1:9" x14ac:dyDescent="0.25">
      <c r="A28" s="4"/>
      <c r="B28" s="11"/>
      <c r="C28" s="5">
        <v>32400</v>
      </c>
      <c r="D28" s="5" t="s">
        <v>31</v>
      </c>
      <c r="E28" s="124">
        <v>0</v>
      </c>
      <c r="F28" s="124">
        <v>0</v>
      </c>
      <c r="G28" s="124">
        <v>0</v>
      </c>
      <c r="H28" s="152">
        <v>0</v>
      </c>
      <c r="I28" s="152">
        <v>0</v>
      </c>
    </row>
    <row r="29" spans="1:9" ht="25.5" x14ac:dyDescent="0.25">
      <c r="A29" s="4"/>
      <c r="B29" s="11">
        <v>65</v>
      </c>
      <c r="C29" s="17"/>
      <c r="D29" s="18" t="s">
        <v>40</v>
      </c>
      <c r="E29" s="125">
        <f>SUM(E30)</f>
        <v>0</v>
      </c>
      <c r="F29" s="123">
        <f>SUM(F30)</f>
        <v>0</v>
      </c>
      <c r="G29" s="123">
        <f>SUM(G30)</f>
        <v>0</v>
      </c>
      <c r="H29" s="152">
        <v>0</v>
      </c>
      <c r="I29" s="152">
        <v>0</v>
      </c>
    </row>
    <row r="30" spans="1:9" x14ac:dyDescent="0.25">
      <c r="A30" s="4"/>
      <c r="B30" s="11"/>
      <c r="C30" s="5">
        <v>32400</v>
      </c>
      <c r="D30" s="5" t="s">
        <v>31</v>
      </c>
      <c r="E30" s="126">
        <v>0</v>
      </c>
      <c r="F30" s="124">
        <v>0</v>
      </c>
      <c r="G30" s="124">
        <v>0</v>
      </c>
      <c r="H30" s="152">
        <v>0</v>
      </c>
      <c r="I30" s="152">
        <v>0</v>
      </c>
    </row>
    <row r="31" spans="1:9" ht="38.25" x14ac:dyDescent="0.25">
      <c r="A31" s="4"/>
      <c r="B31" s="11">
        <v>66</v>
      </c>
      <c r="C31" s="17"/>
      <c r="D31" s="18" t="s">
        <v>38</v>
      </c>
      <c r="E31" s="125">
        <f>SUM(E32:E33)</f>
        <v>17274.370000000003</v>
      </c>
      <c r="F31" s="123">
        <f>SUM(F32:F33)</f>
        <v>17278</v>
      </c>
      <c r="G31" s="123">
        <f>SUM(G32:G33)</f>
        <v>28523.81</v>
      </c>
      <c r="H31" s="152">
        <f t="shared" si="1"/>
        <v>165.12214338352135</v>
      </c>
      <c r="I31" s="152">
        <f t="shared" si="0"/>
        <v>165.087452251418</v>
      </c>
    </row>
    <row r="32" spans="1:9" x14ac:dyDescent="0.25">
      <c r="A32" s="4"/>
      <c r="B32" s="11"/>
      <c r="C32" s="5">
        <v>32400</v>
      </c>
      <c r="D32" s="5" t="s">
        <v>189</v>
      </c>
      <c r="E32" s="126">
        <v>10106.370000000001</v>
      </c>
      <c r="F32" s="124">
        <v>10110</v>
      </c>
      <c r="G32" s="124">
        <v>18344.77</v>
      </c>
      <c r="H32" s="152">
        <f t="shared" si="1"/>
        <v>181.51690468486706</v>
      </c>
      <c r="I32" s="152">
        <f t="shared" si="0"/>
        <v>181.45173095944608</v>
      </c>
    </row>
    <row r="33" spans="1:9" x14ac:dyDescent="0.25">
      <c r="A33" s="4"/>
      <c r="B33" s="11"/>
      <c r="C33" s="5">
        <v>62400</v>
      </c>
      <c r="D33" s="5" t="s">
        <v>188</v>
      </c>
      <c r="E33" s="126">
        <v>7168</v>
      </c>
      <c r="F33" s="124">
        <v>7168</v>
      </c>
      <c r="G33" s="124">
        <v>10179.040000000001</v>
      </c>
      <c r="H33" s="152">
        <f t="shared" si="1"/>
        <v>142.00669642857144</v>
      </c>
      <c r="I33" s="152">
        <f t="shared" si="0"/>
        <v>142.00669642857144</v>
      </c>
    </row>
    <row r="34" spans="1:9" x14ac:dyDescent="0.25">
      <c r="A34" s="11"/>
      <c r="B34" s="11">
        <v>67</v>
      </c>
      <c r="C34" s="17"/>
      <c r="D34" s="11" t="s">
        <v>39</v>
      </c>
      <c r="E34" s="125">
        <f>SUM(E35:E37)</f>
        <v>106303.09</v>
      </c>
      <c r="F34" s="123">
        <f>SUM(F35:F37)</f>
        <v>109264.70000000001</v>
      </c>
      <c r="G34" s="123">
        <f>SUM(G35:G37)</f>
        <v>126569.01000000001</v>
      </c>
      <c r="H34" s="152">
        <f t="shared" si="1"/>
        <v>119.06428119822294</v>
      </c>
      <c r="I34" s="152">
        <f t="shared" si="0"/>
        <v>115.8370544192223</v>
      </c>
    </row>
    <row r="35" spans="1:9" x14ac:dyDescent="0.25">
      <c r="A35" s="4"/>
      <c r="B35" s="11"/>
      <c r="C35" s="5">
        <v>48007</v>
      </c>
      <c r="D35" s="5" t="s">
        <v>42</v>
      </c>
      <c r="E35" s="126">
        <v>88034.49</v>
      </c>
      <c r="F35" s="124">
        <v>102146.6</v>
      </c>
      <c r="G35" s="124">
        <v>105223.88</v>
      </c>
      <c r="H35" s="152">
        <f t="shared" si="1"/>
        <v>119.52574496654664</v>
      </c>
      <c r="I35" s="152">
        <f t="shared" si="0"/>
        <v>103.01261128613189</v>
      </c>
    </row>
    <row r="36" spans="1:9" x14ac:dyDescent="0.25">
      <c r="A36" s="4"/>
      <c r="B36" s="11"/>
      <c r="C36" s="5">
        <v>48008</v>
      </c>
      <c r="D36" s="5" t="s">
        <v>187</v>
      </c>
      <c r="E36" s="126">
        <v>0</v>
      </c>
      <c r="F36" s="124">
        <v>0</v>
      </c>
      <c r="G36" s="124">
        <v>0</v>
      </c>
      <c r="H36" s="152">
        <v>0</v>
      </c>
      <c r="I36" s="152">
        <v>0</v>
      </c>
    </row>
    <row r="37" spans="1:9" x14ac:dyDescent="0.25">
      <c r="A37" s="4"/>
      <c r="B37" s="11"/>
      <c r="C37" s="5">
        <v>11001</v>
      </c>
      <c r="D37" s="5" t="s">
        <v>50</v>
      </c>
      <c r="E37" s="126">
        <v>18268.599999999999</v>
      </c>
      <c r="F37" s="124">
        <v>7118.1</v>
      </c>
      <c r="G37" s="124">
        <v>21345.13</v>
      </c>
      <c r="H37" s="152">
        <f t="shared" si="1"/>
        <v>116.84053512584435</v>
      </c>
      <c r="I37" s="152">
        <f t="shared" si="0"/>
        <v>299.87117348730703</v>
      </c>
    </row>
    <row r="38" spans="1:9" x14ac:dyDescent="0.25">
      <c r="A38" s="4"/>
      <c r="B38" s="11">
        <v>68</v>
      </c>
      <c r="C38" s="17"/>
      <c r="D38" s="17" t="s">
        <v>182</v>
      </c>
      <c r="E38" s="125">
        <v>0</v>
      </c>
      <c r="F38" s="123">
        <f>SUM(F39)</f>
        <v>4000</v>
      </c>
      <c r="G38" s="123">
        <f>SUM(G39)</f>
        <v>12394.85</v>
      </c>
      <c r="H38" s="152">
        <v>0</v>
      </c>
      <c r="I38" s="152">
        <f t="shared" si="0"/>
        <v>309.87124999999997</v>
      </c>
    </row>
    <row r="39" spans="1:9" x14ac:dyDescent="0.25">
      <c r="A39" s="4"/>
      <c r="B39" s="11"/>
      <c r="C39" s="5">
        <v>32400</v>
      </c>
      <c r="D39" s="5" t="s">
        <v>31</v>
      </c>
      <c r="E39" s="126">
        <v>0</v>
      </c>
      <c r="F39" s="124">
        <v>4000</v>
      </c>
      <c r="G39" s="124">
        <v>12394.85</v>
      </c>
      <c r="H39" s="152">
        <v>0</v>
      </c>
      <c r="I39" s="152">
        <f t="shared" si="0"/>
        <v>309.87124999999997</v>
      </c>
    </row>
    <row r="40" spans="1:9" x14ac:dyDescent="0.25">
      <c r="A40" s="4"/>
      <c r="B40" s="11"/>
      <c r="C40" s="5"/>
      <c r="D40" s="5"/>
      <c r="E40" s="126"/>
      <c r="F40" s="124"/>
      <c r="G40" s="124"/>
      <c r="H40" s="152"/>
      <c r="I40" s="152"/>
    </row>
    <row r="41" spans="1:9" x14ac:dyDescent="0.25">
      <c r="A41" s="4"/>
      <c r="B41" s="11">
        <v>92</v>
      </c>
      <c r="C41" s="5"/>
      <c r="D41" s="5"/>
      <c r="E41" s="125">
        <f>SUM(E42:E43)</f>
        <v>6100</v>
      </c>
      <c r="F41" s="123">
        <f>SUM(F42:F43)</f>
        <v>10344.799999999999</v>
      </c>
      <c r="G41" s="123">
        <f>SUM(G42:G43)</f>
        <v>10344.799999999999</v>
      </c>
      <c r="H41" s="152">
        <f t="shared" si="1"/>
        <v>169.58688524590161</v>
      </c>
      <c r="I41" s="152">
        <f t="shared" si="0"/>
        <v>100</v>
      </c>
    </row>
    <row r="42" spans="1:9" x14ac:dyDescent="0.25">
      <c r="A42" s="4"/>
      <c r="B42" s="11"/>
      <c r="C42" s="5">
        <v>32400</v>
      </c>
      <c r="D42" s="5" t="s">
        <v>31</v>
      </c>
      <c r="E42" s="126">
        <v>6100</v>
      </c>
      <c r="F42" s="124">
        <v>2645.79</v>
      </c>
      <c r="G42" s="124">
        <v>2645.79</v>
      </c>
      <c r="H42" s="152">
        <f t="shared" si="1"/>
        <v>43.373606557377045</v>
      </c>
      <c r="I42" s="152">
        <f t="shared" si="0"/>
        <v>100</v>
      </c>
    </row>
    <row r="43" spans="1:9" x14ac:dyDescent="0.25">
      <c r="A43" s="4"/>
      <c r="B43" s="11"/>
      <c r="C43" s="5">
        <v>51700</v>
      </c>
      <c r="D43" s="5" t="s">
        <v>213</v>
      </c>
      <c r="E43" s="126">
        <v>0</v>
      </c>
      <c r="F43" s="124">
        <v>7699.01</v>
      </c>
      <c r="G43" s="124">
        <v>7699.01</v>
      </c>
      <c r="H43" s="152">
        <v>0</v>
      </c>
      <c r="I43" s="152">
        <f t="shared" si="0"/>
        <v>100</v>
      </c>
    </row>
    <row r="44" spans="1:9" s="196" customFormat="1" x14ac:dyDescent="0.25">
      <c r="A44" s="195"/>
      <c r="B44" s="195"/>
      <c r="C44" s="195"/>
      <c r="D44" s="192" t="s">
        <v>47</v>
      </c>
      <c r="E44" s="193">
        <f>SUM(E12+E27+E29+E31+E34+E38+E41)</f>
        <v>1256417.1500000001</v>
      </c>
      <c r="F44" s="194">
        <f>SUM(F12+F27+F29+F31+F34+F38+F41)</f>
        <v>1273103.19</v>
      </c>
      <c r="G44" s="194">
        <f>SUM(G12+G31+G34+G38+G41)</f>
        <v>1470897.8800000001</v>
      </c>
      <c r="H44" s="152">
        <f t="shared" si="1"/>
        <v>117.07082158182894</v>
      </c>
      <c r="I44" s="152">
        <f t="shared" si="0"/>
        <v>115.53642246391671</v>
      </c>
    </row>
    <row r="45" spans="1:9" ht="66.75" customHeight="1" x14ac:dyDescent="0.25">
      <c r="E45" s="127"/>
    </row>
    <row r="46" spans="1:9" ht="15.75" x14ac:dyDescent="0.25">
      <c r="A46" s="223"/>
      <c r="B46" s="235"/>
      <c r="C46" s="235"/>
      <c r="D46" s="235"/>
      <c r="E46" s="235"/>
      <c r="F46" s="235"/>
      <c r="G46" s="215"/>
    </row>
    <row r="47" spans="1:9" ht="15.75" x14ac:dyDescent="0.25">
      <c r="A47" s="223" t="s">
        <v>19</v>
      </c>
      <c r="B47" s="235"/>
      <c r="C47" s="235"/>
      <c r="D47" s="235"/>
      <c r="E47" s="235"/>
      <c r="F47" s="235"/>
      <c r="G47" s="215"/>
    </row>
    <row r="48" spans="1:9" ht="25.5" customHeight="1" x14ac:dyDescent="0.25">
      <c r="A48" s="70"/>
      <c r="B48" s="70"/>
      <c r="C48" s="70"/>
      <c r="D48" s="70"/>
      <c r="E48" s="70"/>
      <c r="F48" s="71"/>
      <c r="G48" s="71"/>
    </row>
    <row r="49" spans="1:9" ht="38.25" x14ac:dyDescent="0.25">
      <c r="A49" s="146" t="s">
        <v>14</v>
      </c>
      <c r="B49" s="149" t="s">
        <v>15</v>
      </c>
      <c r="C49" s="149" t="s">
        <v>16</v>
      </c>
      <c r="D49" s="149" t="s">
        <v>20</v>
      </c>
      <c r="E49" s="146" t="s">
        <v>246</v>
      </c>
      <c r="F49" s="146" t="s">
        <v>249</v>
      </c>
      <c r="G49" s="146" t="s">
        <v>256</v>
      </c>
      <c r="H49" s="146" t="s">
        <v>257</v>
      </c>
      <c r="I49" s="146" t="s">
        <v>258</v>
      </c>
    </row>
    <row r="50" spans="1:9" x14ac:dyDescent="0.25">
      <c r="A50" s="146"/>
      <c r="B50" s="149"/>
      <c r="C50" s="149"/>
      <c r="D50" s="149"/>
      <c r="E50" s="209">
        <v>1</v>
      </c>
      <c r="F50" s="209">
        <v>2</v>
      </c>
      <c r="G50" s="209">
        <v>2</v>
      </c>
      <c r="H50" s="148">
        <v>3</v>
      </c>
      <c r="I50" s="148">
        <v>3</v>
      </c>
    </row>
    <row r="51" spans="1:9" ht="15.75" customHeight="1" x14ac:dyDescent="0.25">
      <c r="A51" s="3">
        <v>3</v>
      </c>
      <c r="B51" s="3"/>
      <c r="C51" s="3"/>
      <c r="D51" s="3" t="s">
        <v>21</v>
      </c>
      <c r="E51" s="109">
        <f>SUM(E52+E59+E75+E83+E88)</f>
        <v>1249520.78</v>
      </c>
      <c r="F51" s="123">
        <f>SUM(F52+F59+F75+F83+F88)</f>
        <v>1267193.19</v>
      </c>
      <c r="G51" s="123">
        <f>SUM(G52+G59+G75+G83+G88+G81)</f>
        <v>1462987.8800000001</v>
      </c>
      <c r="H51" s="152">
        <f>SUM(G51/E51)*100</f>
        <v>117.08391756398002</v>
      </c>
      <c r="I51" s="152">
        <f>SUM(G51/F51)*100</f>
        <v>115.45105288957561</v>
      </c>
    </row>
    <row r="52" spans="1:9" s="122" customFormat="1" ht="15.75" customHeight="1" x14ac:dyDescent="0.25">
      <c r="A52" s="3"/>
      <c r="B52" s="3">
        <v>31</v>
      </c>
      <c r="C52" s="3"/>
      <c r="D52" s="19" t="s">
        <v>22</v>
      </c>
      <c r="E52" s="128">
        <f>SUM(E56:E57)</f>
        <v>1097984</v>
      </c>
      <c r="F52" s="153">
        <f>SUM(F56:F57)</f>
        <v>1098799</v>
      </c>
      <c r="G52" s="153">
        <f>SUM(G53:G57)</f>
        <v>1233240.6299999999</v>
      </c>
      <c r="H52" s="152">
        <f t="shared" ref="H52:H105" si="2">SUM(G52/E52)*100</f>
        <v>112.3186339691653</v>
      </c>
      <c r="I52" s="152">
        <f t="shared" ref="I52:I105" si="3">SUM(G52/F52)*100</f>
        <v>112.23532511405634</v>
      </c>
    </row>
    <row r="53" spans="1:9" s="122" customFormat="1" ht="15.75" customHeight="1" x14ac:dyDescent="0.25">
      <c r="A53" s="3"/>
      <c r="B53" s="3"/>
      <c r="C53" s="8">
        <v>11001</v>
      </c>
      <c r="D53" s="12" t="s">
        <v>50</v>
      </c>
      <c r="E53" s="129">
        <v>0</v>
      </c>
      <c r="F53" s="154">
        <v>0</v>
      </c>
      <c r="G53" s="154">
        <v>6559.63</v>
      </c>
      <c r="H53" s="152">
        <v>0</v>
      </c>
      <c r="I53" s="152">
        <v>0</v>
      </c>
    </row>
    <row r="54" spans="1:9" s="122" customFormat="1" ht="15.75" customHeight="1" x14ac:dyDescent="0.25">
      <c r="A54" s="3"/>
      <c r="B54" s="3"/>
      <c r="C54" s="8">
        <v>32400</v>
      </c>
      <c r="D54" s="12" t="s">
        <v>31</v>
      </c>
      <c r="E54" s="129">
        <v>0</v>
      </c>
      <c r="F54" s="154">
        <v>0</v>
      </c>
      <c r="G54" s="154">
        <v>1500</v>
      </c>
      <c r="H54" s="152">
        <v>0</v>
      </c>
      <c r="I54" s="152">
        <v>0</v>
      </c>
    </row>
    <row r="55" spans="1:9" s="122" customFormat="1" ht="15.75" customHeight="1" x14ac:dyDescent="0.25">
      <c r="A55" s="3"/>
      <c r="B55" s="3"/>
      <c r="C55" s="8">
        <v>51100</v>
      </c>
      <c r="D55" s="46" t="s">
        <v>273</v>
      </c>
      <c r="E55" s="129">
        <v>0</v>
      </c>
      <c r="F55" s="154">
        <v>0</v>
      </c>
      <c r="G55" s="154">
        <v>9720</v>
      </c>
      <c r="H55" s="152">
        <v>0</v>
      </c>
      <c r="I55" s="152">
        <v>0</v>
      </c>
    </row>
    <row r="56" spans="1:9" x14ac:dyDescent="0.25">
      <c r="A56" s="4"/>
      <c r="B56" s="11"/>
      <c r="C56" s="5">
        <v>53082</v>
      </c>
      <c r="D56" s="12" t="s">
        <v>49</v>
      </c>
      <c r="E56" s="129">
        <v>1097984</v>
      </c>
      <c r="F56" s="154">
        <v>1098799</v>
      </c>
      <c r="G56" s="154">
        <v>1215461</v>
      </c>
      <c r="H56" s="152">
        <f t="shared" si="2"/>
        <v>110.69933623805083</v>
      </c>
      <c r="I56" s="152">
        <f t="shared" si="3"/>
        <v>110.61722844669499</v>
      </c>
    </row>
    <row r="57" spans="1:9" x14ac:dyDescent="0.25">
      <c r="A57" s="4"/>
      <c r="B57" s="11"/>
      <c r="C57" s="5">
        <v>58400</v>
      </c>
      <c r="D57" s="12" t="s">
        <v>184</v>
      </c>
      <c r="E57" s="129">
        <v>0</v>
      </c>
      <c r="F57" s="154">
        <v>0</v>
      </c>
      <c r="G57" s="154">
        <v>0</v>
      </c>
      <c r="H57" s="152">
        <v>0</v>
      </c>
      <c r="I57" s="152">
        <v>0</v>
      </c>
    </row>
    <row r="58" spans="1:9" x14ac:dyDescent="0.25">
      <c r="A58" s="4"/>
      <c r="B58" s="11"/>
      <c r="C58" s="5"/>
      <c r="D58" s="12"/>
      <c r="E58" s="129"/>
      <c r="F58" s="154"/>
      <c r="G58" s="154"/>
      <c r="H58" s="152"/>
      <c r="I58" s="152"/>
    </row>
    <row r="59" spans="1:9" s="122" customFormat="1" x14ac:dyDescent="0.25">
      <c r="A59" s="11"/>
      <c r="B59" s="3">
        <v>32</v>
      </c>
      <c r="C59" s="3"/>
      <c r="D59" s="19" t="s">
        <v>30</v>
      </c>
      <c r="E59" s="128">
        <f>SUM(E60:E72)</f>
        <v>150486.09</v>
      </c>
      <c r="F59" s="153">
        <f>SUM(F60:F72)</f>
        <v>167233.50000000003</v>
      </c>
      <c r="G59" s="153">
        <f>SUM(G60:G73)</f>
        <v>228034.58</v>
      </c>
      <c r="H59" s="152">
        <f t="shared" si="2"/>
        <v>151.53199873822226</v>
      </c>
      <c r="I59" s="152">
        <f t="shared" si="3"/>
        <v>136.35699785031105</v>
      </c>
    </row>
    <row r="60" spans="1:9" x14ac:dyDescent="0.25">
      <c r="A60" s="4"/>
      <c r="B60" s="11"/>
      <c r="C60" s="5">
        <v>48007</v>
      </c>
      <c r="D60" s="12" t="s">
        <v>42</v>
      </c>
      <c r="E60" s="129">
        <v>87184.49</v>
      </c>
      <c r="F60" s="154">
        <v>101196.6</v>
      </c>
      <c r="G60" s="154">
        <v>104420.81</v>
      </c>
      <c r="H60" s="152">
        <f t="shared" si="2"/>
        <v>119.76993843744455</v>
      </c>
      <c r="I60" s="152">
        <f t="shared" si="3"/>
        <v>103.18608530326117</v>
      </c>
    </row>
    <row r="61" spans="1:9" x14ac:dyDescent="0.25">
      <c r="A61" s="4"/>
      <c r="B61" s="11"/>
      <c r="C61" s="5">
        <v>11001</v>
      </c>
      <c r="D61" s="12" t="s">
        <v>50</v>
      </c>
      <c r="E61" s="129">
        <v>18028.599999999999</v>
      </c>
      <c r="F61" s="154">
        <v>6878.1</v>
      </c>
      <c r="G61" s="154">
        <v>14365.9</v>
      </c>
      <c r="H61" s="152">
        <f t="shared" si="2"/>
        <v>79.683946618151168</v>
      </c>
      <c r="I61" s="152">
        <f t="shared" si="3"/>
        <v>208.86436661287271</v>
      </c>
    </row>
    <row r="62" spans="1:9" x14ac:dyDescent="0.25">
      <c r="A62" s="4"/>
      <c r="B62" s="11"/>
      <c r="C62" s="5">
        <v>32400</v>
      </c>
      <c r="D62" s="12" t="s">
        <v>31</v>
      </c>
      <c r="E62" s="129">
        <v>10220</v>
      </c>
      <c r="F62" s="154">
        <v>14145.79</v>
      </c>
      <c r="G62" s="154">
        <v>29380.41</v>
      </c>
      <c r="H62" s="152">
        <f t="shared" si="2"/>
        <v>287.47954990215266</v>
      </c>
      <c r="I62" s="152">
        <f t="shared" si="3"/>
        <v>207.69720178229707</v>
      </c>
    </row>
    <row r="63" spans="1:9" x14ac:dyDescent="0.25">
      <c r="A63" s="4"/>
      <c r="B63" s="11"/>
      <c r="C63" s="5">
        <v>53082</v>
      </c>
      <c r="D63" s="12" t="s">
        <v>44</v>
      </c>
      <c r="E63" s="129">
        <v>2016</v>
      </c>
      <c r="F63" s="154">
        <v>4032</v>
      </c>
      <c r="G63" s="154">
        <v>6968.77</v>
      </c>
      <c r="H63" s="152">
        <f t="shared" si="2"/>
        <v>345.67311507936506</v>
      </c>
      <c r="I63" s="152">
        <f t="shared" si="3"/>
        <v>172.83655753968253</v>
      </c>
    </row>
    <row r="64" spans="1:9" x14ac:dyDescent="0.25">
      <c r="A64" s="4"/>
      <c r="B64" s="11"/>
      <c r="C64" s="5">
        <v>58400</v>
      </c>
      <c r="D64" s="12" t="s">
        <v>45</v>
      </c>
      <c r="E64" s="129">
        <v>15150</v>
      </c>
      <c r="F64" s="154">
        <v>15150</v>
      </c>
      <c r="G64" s="154">
        <v>35938.639999999999</v>
      </c>
      <c r="H64" s="152">
        <f t="shared" si="2"/>
        <v>237.21874587458746</v>
      </c>
      <c r="I64" s="152">
        <f t="shared" si="3"/>
        <v>237.21874587458746</v>
      </c>
    </row>
    <row r="65" spans="1:9" x14ac:dyDescent="0.25">
      <c r="A65" s="4"/>
      <c r="B65" s="11"/>
      <c r="C65" s="5">
        <v>62400</v>
      </c>
      <c r="D65" s="12" t="s">
        <v>43</v>
      </c>
      <c r="E65" s="129">
        <v>6868</v>
      </c>
      <c r="F65" s="154">
        <v>6868</v>
      </c>
      <c r="G65" s="154">
        <v>9879.0400000000009</v>
      </c>
      <c r="H65" s="152">
        <f t="shared" si="2"/>
        <v>143.84158415841586</v>
      </c>
      <c r="I65" s="152">
        <f t="shared" si="3"/>
        <v>143.84158415841586</v>
      </c>
    </row>
    <row r="66" spans="1:9" x14ac:dyDescent="0.25">
      <c r="A66" s="4"/>
      <c r="B66" s="11"/>
      <c r="C66" s="5">
        <v>55042</v>
      </c>
      <c r="D66" s="12" t="s">
        <v>177</v>
      </c>
      <c r="E66" s="129">
        <v>1000</v>
      </c>
      <c r="F66" s="154">
        <v>1000</v>
      </c>
      <c r="G66" s="154">
        <v>1500</v>
      </c>
      <c r="H66" s="152">
        <f t="shared" si="2"/>
        <v>150</v>
      </c>
      <c r="I66" s="152">
        <f t="shared" si="3"/>
        <v>150</v>
      </c>
    </row>
    <row r="67" spans="1:9" x14ac:dyDescent="0.25">
      <c r="A67" s="4"/>
      <c r="B67" s="11"/>
      <c r="C67" s="5">
        <v>55138</v>
      </c>
      <c r="D67" s="12" t="s">
        <v>223</v>
      </c>
      <c r="E67" s="129">
        <v>150</v>
      </c>
      <c r="F67" s="154">
        <v>150</v>
      </c>
      <c r="G67" s="154">
        <v>150</v>
      </c>
      <c r="H67" s="152">
        <f t="shared" si="2"/>
        <v>100</v>
      </c>
      <c r="I67" s="152">
        <f t="shared" si="3"/>
        <v>100</v>
      </c>
    </row>
    <row r="68" spans="1:9" x14ac:dyDescent="0.25">
      <c r="A68" s="4"/>
      <c r="B68" s="11"/>
      <c r="C68" s="5">
        <v>55291</v>
      </c>
      <c r="D68" s="12" t="s">
        <v>224</v>
      </c>
      <c r="E68" s="129">
        <v>221</v>
      </c>
      <c r="F68" s="154">
        <v>221</v>
      </c>
      <c r="G68" s="154">
        <v>250</v>
      </c>
      <c r="H68" s="152">
        <f t="shared" si="2"/>
        <v>113.12217194570135</v>
      </c>
      <c r="I68" s="152">
        <f t="shared" si="3"/>
        <v>113.12217194570135</v>
      </c>
    </row>
    <row r="69" spans="1:9" x14ac:dyDescent="0.25">
      <c r="A69" s="4"/>
      <c r="B69" s="11"/>
      <c r="C69" s="5">
        <v>55631</v>
      </c>
      <c r="D69" s="12" t="s">
        <v>275</v>
      </c>
      <c r="E69" s="129">
        <v>0</v>
      </c>
      <c r="F69" s="154">
        <v>0</v>
      </c>
      <c r="G69" s="154">
        <v>100</v>
      </c>
      <c r="H69" s="152">
        <v>0</v>
      </c>
      <c r="I69" s="152">
        <v>0</v>
      </c>
    </row>
    <row r="70" spans="1:9" x14ac:dyDescent="0.25">
      <c r="A70" s="4"/>
      <c r="B70" s="11"/>
      <c r="C70" s="5">
        <v>53080</v>
      </c>
      <c r="D70" s="12" t="s">
        <v>191</v>
      </c>
      <c r="E70" s="129">
        <v>0</v>
      </c>
      <c r="F70" s="154">
        <v>245</v>
      </c>
      <c r="G70" s="154">
        <v>245</v>
      </c>
      <c r="H70" s="152">
        <v>0</v>
      </c>
      <c r="I70" s="152">
        <f t="shared" si="3"/>
        <v>100</v>
      </c>
    </row>
    <row r="71" spans="1:9" x14ac:dyDescent="0.25">
      <c r="A71" s="4"/>
      <c r="B71" s="11"/>
      <c r="C71" s="5">
        <v>51100</v>
      </c>
      <c r="D71" s="46" t="s">
        <v>273</v>
      </c>
      <c r="E71" s="129">
        <v>0</v>
      </c>
      <c r="F71" s="154">
        <v>0</v>
      </c>
      <c r="G71" s="154">
        <v>234</v>
      </c>
      <c r="H71" s="152">
        <v>0</v>
      </c>
      <c r="I71" s="152">
        <v>0</v>
      </c>
    </row>
    <row r="72" spans="1:9" x14ac:dyDescent="0.25">
      <c r="A72" s="4"/>
      <c r="B72" s="11"/>
      <c r="C72" s="5">
        <v>51700</v>
      </c>
      <c r="D72" s="12" t="s">
        <v>213</v>
      </c>
      <c r="E72" s="129">
        <v>9648</v>
      </c>
      <c r="F72" s="154">
        <v>17347.009999999998</v>
      </c>
      <c r="G72" s="154">
        <v>17347.009999999998</v>
      </c>
      <c r="H72" s="152">
        <f t="shared" si="2"/>
        <v>179.79902570480928</v>
      </c>
      <c r="I72" s="152">
        <f t="shared" si="3"/>
        <v>100</v>
      </c>
    </row>
    <row r="73" spans="1:9" ht="26.25" x14ac:dyDescent="0.25">
      <c r="A73" s="4"/>
      <c r="B73" s="11"/>
      <c r="C73" s="5">
        <v>56431</v>
      </c>
      <c r="D73" s="46" t="s">
        <v>274</v>
      </c>
      <c r="E73" s="129">
        <v>0</v>
      </c>
      <c r="F73" s="154">
        <v>0</v>
      </c>
      <c r="G73" s="154">
        <v>7255</v>
      </c>
      <c r="H73" s="152">
        <v>0</v>
      </c>
      <c r="I73" s="152">
        <v>0</v>
      </c>
    </row>
    <row r="74" spans="1:9" x14ac:dyDescent="0.25">
      <c r="A74" s="4"/>
      <c r="B74" s="11"/>
      <c r="C74" s="5"/>
      <c r="D74" s="12"/>
      <c r="E74" s="129"/>
      <c r="F74" s="154"/>
      <c r="G74" s="154"/>
      <c r="H74" s="152"/>
      <c r="I74" s="152"/>
    </row>
    <row r="75" spans="1:9" s="122" customFormat="1" x14ac:dyDescent="0.25">
      <c r="A75" s="11"/>
      <c r="B75" s="11">
        <v>34</v>
      </c>
      <c r="C75" s="17"/>
      <c r="D75" s="20" t="s">
        <v>41</v>
      </c>
      <c r="E75" s="128">
        <f>SUM(E76:E77)</f>
        <v>850</v>
      </c>
      <c r="F75" s="153">
        <f>SUM(F76:F78)</f>
        <v>960</v>
      </c>
      <c r="G75" s="153">
        <f>SUM(G76:G78)</f>
        <v>1308.0700000000002</v>
      </c>
      <c r="H75" s="152">
        <f t="shared" si="2"/>
        <v>153.89058823529413</v>
      </c>
      <c r="I75" s="152">
        <f t="shared" si="3"/>
        <v>136.2572916666667</v>
      </c>
    </row>
    <row r="76" spans="1:9" x14ac:dyDescent="0.25">
      <c r="A76" s="4"/>
      <c r="B76" s="11"/>
      <c r="C76" s="5">
        <v>48007</v>
      </c>
      <c r="D76" s="12" t="s">
        <v>42</v>
      </c>
      <c r="E76" s="129">
        <v>850</v>
      </c>
      <c r="F76" s="154">
        <v>950</v>
      </c>
      <c r="G76" s="154">
        <v>803.07</v>
      </c>
      <c r="H76" s="152">
        <f t="shared" si="2"/>
        <v>94.47882352941177</v>
      </c>
      <c r="I76" s="152">
        <f t="shared" si="3"/>
        <v>84.533684210526317</v>
      </c>
    </row>
    <row r="77" spans="1:9" x14ac:dyDescent="0.25">
      <c r="A77" s="4"/>
      <c r="B77" s="11"/>
      <c r="C77" s="5">
        <v>53082</v>
      </c>
      <c r="D77" s="12" t="s">
        <v>44</v>
      </c>
      <c r="E77" s="129">
        <v>0</v>
      </c>
      <c r="F77" s="154">
        <v>0</v>
      </c>
      <c r="G77" s="154">
        <v>0</v>
      </c>
      <c r="H77" s="152">
        <v>0</v>
      </c>
      <c r="I77" s="152">
        <v>0</v>
      </c>
    </row>
    <row r="78" spans="1:9" x14ac:dyDescent="0.25">
      <c r="A78" s="4"/>
      <c r="B78" s="11"/>
      <c r="C78" s="5">
        <v>32400</v>
      </c>
      <c r="D78" s="12" t="s">
        <v>31</v>
      </c>
      <c r="E78" s="129">
        <v>0</v>
      </c>
      <c r="F78" s="154">
        <v>10</v>
      </c>
      <c r="G78" s="154">
        <v>505</v>
      </c>
      <c r="H78" s="152">
        <v>0</v>
      </c>
      <c r="I78" s="152">
        <f t="shared" si="3"/>
        <v>5050</v>
      </c>
    </row>
    <row r="79" spans="1:9" x14ac:dyDescent="0.25">
      <c r="A79" s="4"/>
      <c r="B79" s="11"/>
      <c r="C79" s="5"/>
      <c r="D79" s="12"/>
      <c r="E79" s="129"/>
      <c r="F79" s="154"/>
      <c r="G79" s="154"/>
      <c r="H79" s="152"/>
      <c r="I79" s="152"/>
    </row>
    <row r="80" spans="1:9" x14ac:dyDescent="0.25">
      <c r="A80" s="4"/>
      <c r="B80" s="11">
        <v>36</v>
      </c>
      <c r="C80" s="5"/>
      <c r="D80" s="20" t="s">
        <v>277</v>
      </c>
      <c r="E80" s="129"/>
      <c r="F80" s="154"/>
      <c r="G80" s="153">
        <v>179.6</v>
      </c>
      <c r="H80" s="152">
        <v>0</v>
      </c>
      <c r="I80" s="152">
        <v>0</v>
      </c>
    </row>
    <row r="81" spans="1:9" x14ac:dyDescent="0.25">
      <c r="A81" s="4"/>
      <c r="B81" s="11"/>
      <c r="C81" s="5">
        <v>3691</v>
      </c>
      <c r="D81" s="12" t="s">
        <v>276</v>
      </c>
      <c r="E81" s="129">
        <v>0</v>
      </c>
      <c r="F81" s="154">
        <v>0</v>
      </c>
      <c r="G81" s="154">
        <v>179.6</v>
      </c>
      <c r="H81" s="152">
        <v>0</v>
      </c>
      <c r="I81" s="152">
        <v>0</v>
      </c>
    </row>
    <row r="82" spans="1:9" x14ac:dyDescent="0.25">
      <c r="A82" s="4"/>
      <c r="B82" s="11"/>
      <c r="C82" s="5"/>
      <c r="D82" s="12"/>
      <c r="E82" s="129"/>
      <c r="F82" s="154"/>
      <c r="G82" s="154"/>
      <c r="H82" s="152"/>
      <c r="I82" s="152"/>
    </row>
    <row r="83" spans="1:9" x14ac:dyDescent="0.25">
      <c r="A83" s="4"/>
      <c r="B83" s="11">
        <v>37</v>
      </c>
      <c r="C83" s="5"/>
      <c r="D83" s="20" t="s">
        <v>178</v>
      </c>
      <c r="E83" s="128">
        <f>SUM(E84:E85)</f>
        <v>0</v>
      </c>
      <c r="F83" s="153">
        <f>SUM(F84:F85)</f>
        <v>0</v>
      </c>
      <c r="G83" s="153">
        <f>SUM(G84:G85)</f>
        <v>0</v>
      </c>
      <c r="H83" s="152">
        <v>0</v>
      </c>
      <c r="I83" s="152">
        <v>0</v>
      </c>
    </row>
    <row r="84" spans="1:9" x14ac:dyDescent="0.25">
      <c r="A84" s="4"/>
      <c r="B84" s="11"/>
      <c r="C84" s="5">
        <v>11001</v>
      </c>
      <c r="D84" s="12" t="s">
        <v>50</v>
      </c>
      <c r="E84" s="129">
        <v>0</v>
      </c>
      <c r="F84" s="154">
        <v>0</v>
      </c>
      <c r="G84" s="154">
        <v>0</v>
      </c>
      <c r="H84" s="152">
        <v>0</v>
      </c>
      <c r="I84" s="152">
        <v>0</v>
      </c>
    </row>
    <row r="85" spans="1:9" x14ac:dyDescent="0.25">
      <c r="A85" s="4"/>
      <c r="B85" s="11"/>
      <c r="C85" s="5">
        <v>52080</v>
      </c>
      <c r="D85" s="12" t="s">
        <v>186</v>
      </c>
      <c r="E85" s="129">
        <v>0</v>
      </c>
      <c r="F85" s="154">
        <v>0</v>
      </c>
      <c r="G85" s="154">
        <v>0</v>
      </c>
      <c r="H85" s="152">
        <v>0</v>
      </c>
      <c r="I85" s="152">
        <v>0</v>
      </c>
    </row>
    <row r="86" spans="1:9" x14ac:dyDescent="0.25">
      <c r="A86" s="4"/>
      <c r="B86" s="11"/>
      <c r="C86" s="5">
        <v>48007</v>
      </c>
      <c r="D86" s="12" t="s">
        <v>42</v>
      </c>
      <c r="E86" s="129">
        <v>0</v>
      </c>
      <c r="F86" s="154">
        <v>0</v>
      </c>
      <c r="G86" s="154">
        <v>0</v>
      </c>
      <c r="H86" s="152">
        <v>0</v>
      </c>
      <c r="I86" s="152">
        <v>0</v>
      </c>
    </row>
    <row r="87" spans="1:9" x14ac:dyDescent="0.25">
      <c r="A87" s="4"/>
      <c r="B87" s="11"/>
      <c r="C87" s="5"/>
      <c r="D87" s="12"/>
      <c r="E87" s="129"/>
      <c r="F87" s="154"/>
      <c r="G87" s="154"/>
      <c r="H87" s="152"/>
      <c r="I87" s="152"/>
    </row>
    <row r="88" spans="1:9" x14ac:dyDescent="0.25">
      <c r="A88" s="4"/>
      <c r="B88" s="11">
        <v>38</v>
      </c>
      <c r="C88" s="5"/>
      <c r="D88" s="20" t="s">
        <v>108</v>
      </c>
      <c r="E88" s="128">
        <f>SUM(E89)</f>
        <v>200.69</v>
      </c>
      <c r="F88" s="153">
        <f>SUM(F89)</f>
        <v>200.69</v>
      </c>
      <c r="G88" s="153">
        <f>SUM(G89)</f>
        <v>225</v>
      </c>
      <c r="H88" s="152">
        <f t="shared" si="2"/>
        <v>112.1132094274752</v>
      </c>
      <c r="I88" s="152">
        <f t="shared" si="3"/>
        <v>112.1132094274752</v>
      </c>
    </row>
    <row r="89" spans="1:9" ht="24" x14ac:dyDescent="0.25">
      <c r="A89" s="4"/>
      <c r="B89" s="11"/>
      <c r="C89" s="5">
        <v>53102</v>
      </c>
      <c r="D89" s="54" t="s">
        <v>179</v>
      </c>
      <c r="E89" s="129">
        <v>200.69</v>
      </c>
      <c r="F89" s="154">
        <v>200.69</v>
      </c>
      <c r="G89" s="154">
        <v>225</v>
      </c>
      <c r="H89" s="152">
        <f t="shared" si="2"/>
        <v>112.1132094274752</v>
      </c>
      <c r="I89" s="152">
        <f t="shared" si="3"/>
        <v>112.1132094274752</v>
      </c>
    </row>
    <row r="90" spans="1:9" x14ac:dyDescent="0.25">
      <c r="A90" s="4"/>
      <c r="B90" s="11"/>
      <c r="C90" s="5"/>
      <c r="D90" s="12"/>
      <c r="E90" s="129"/>
      <c r="F90" s="154"/>
      <c r="G90" s="154"/>
      <c r="H90" s="152"/>
      <c r="I90" s="152"/>
    </row>
    <row r="91" spans="1:9" x14ac:dyDescent="0.25">
      <c r="A91" s="4"/>
      <c r="B91" s="11"/>
      <c r="C91" s="5"/>
      <c r="D91" s="12"/>
      <c r="E91" s="15"/>
      <c r="F91" s="154"/>
      <c r="G91" s="154"/>
      <c r="H91" s="152"/>
      <c r="I91" s="152"/>
    </row>
    <row r="92" spans="1:9" ht="24" x14ac:dyDescent="0.25">
      <c r="A92" s="6">
        <v>4</v>
      </c>
      <c r="B92" s="7"/>
      <c r="C92" s="7"/>
      <c r="D92" s="13" t="s">
        <v>23</v>
      </c>
      <c r="E92" s="128">
        <f>SUM(E93+E97)</f>
        <v>6896.37</v>
      </c>
      <c r="F92" s="153">
        <f>SUM(F93+F97)</f>
        <v>5910</v>
      </c>
      <c r="G92" s="153">
        <f>SUM(G93+G97)</f>
        <v>7910</v>
      </c>
      <c r="H92" s="152">
        <f t="shared" si="2"/>
        <v>114.69802229288742</v>
      </c>
      <c r="I92" s="152">
        <f t="shared" si="3"/>
        <v>133.84094754653131</v>
      </c>
    </row>
    <row r="93" spans="1:9" x14ac:dyDescent="0.25">
      <c r="A93" s="6"/>
      <c r="B93" s="7">
        <v>41</v>
      </c>
      <c r="C93" s="7"/>
      <c r="D93" s="13" t="s">
        <v>111</v>
      </c>
      <c r="E93" s="128">
        <v>0</v>
      </c>
      <c r="F93" s="153">
        <v>0</v>
      </c>
      <c r="G93" s="153">
        <v>0</v>
      </c>
      <c r="H93" s="152">
        <v>0</v>
      </c>
      <c r="I93" s="152">
        <v>0</v>
      </c>
    </row>
    <row r="94" spans="1:9" x14ac:dyDescent="0.25">
      <c r="A94" s="6"/>
      <c r="B94" s="7"/>
      <c r="C94" s="76">
        <v>48007</v>
      </c>
      <c r="D94" s="12" t="s">
        <v>42</v>
      </c>
      <c r="E94" s="129">
        <v>0</v>
      </c>
      <c r="F94" s="154">
        <v>0</v>
      </c>
      <c r="G94" s="154">
        <v>0</v>
      </c>
      <c r="H94" s="152">
        <v>0</v>
      </c>
      <c r="I94" s="152">
        <v>0</v>
      </c>
    </row>
    <row r="95" spans="1:9" x14ac:dyDescent="0.25">
      <c r="A95" s="6"/>
      <c r="B95" s="7"/>
      <c r="C95" s="76">
        <v>48008</v>
      </c>
      <c r="D95" s="54" t="s">
        <v>187</v>
      </c>
      <c r="E95" s="129">
        <v>0</v>
      </c>
      <c r="F95" s="154">
        <v>0</v>
      </c>
      <c r="G95" s="154">
        <v>0</v>
      </c>
      <c r="H95" s="152">
        <v>0</v>
      </c>
      <c r="I95" s="152">
        <v>0</v>
      </c>
    </row>
    <row r="96" spans="1:9" x14ac:dyDescent="0.25">
      <c r="A96" s="6"/>
      <c r="B96" s="7"/>
      <c r="C96" s="7"/>
      <c r="D96" s="13"/>
      <c r="E96" s="128"/>
      <c r="F96" s="153"/>
      <c r="G96" s="153"/>
      <c r="H96" s="152"/>
      <c r="I96" s="152"/>
    </row>
    <row r="97" spans="1:9" ht="24" x14ac:dyDescent="0.25">
      <c r="A97" s="8"/>
      <c r="B97" s="3">
        <v>42</v>
      </c>
      <c r="C97" s="8"/>
      <c r="D97" s="14" t="s">
        <v>180</v>
      </c>
      <c r="E97" s="128">
        <f>SUM(E98:E103)</f>
        <v>6896.37</v>
      </c>
      <c r="F97" s="153">
        <f>SUM(F98:F103)</f>
        <v>5910</v>
      </c>
      <c r="G97" s="153">
        <f>SUM(G98:G103)</f>
        <v>7910</v>
      </c>
      <c r="H97" s="152">
        <f t="shared" si="2"/>
        <v>114.69802229288742</v>
      </c>
      <c r="I97" s="152">
        <f t="shared" si="3"/>
        <v>133.84094754653131</v>
      </c>
    </row>
    <row r="98" spans="1:9" x14ac:dyDescent="0.25">
      <c r="A98" s="8"/>
      <c r="B98" s="3"/>
      <c r="C98" s="8">
        <v>11001</v>
      </c>
      <c r="D98" s="14" t="s">
        <v>18</v>
      </c>
      <c r="E98" s="129">
        <v>240</v>
      </c>
      <c r="F98" s="154">
        <v>240</v>
      </c>
      <c r="G98" s="154">
        <v>240</v>
      </c>
      <c r="H98" s="152">
        <f t="shared" si="2"/>
        <v>100</v>
      </c>
      <c r="I98" s="152">
        <f t="shared" si="3"/>
        <v>100</v>
      </c>
    </row>
    <row r="99" spans="1:9" x14ac:dyDescent="0.25">
      <c r="A99" s="8"/>
      <c r="B99" s="8"/>
      <c r="C99" s="5">
        <v>32400</v>
      </c>
      <c r="D99" s="12" t="s">
        <v>31</v>
      </c>
      <c r="E99" s="129">
        <v>5986.37</v>
      </c>
      <c r="F99" s="154">
        <v>2000</v>
      </c>
      <c r="G99" s="154">
        <v>2000</v>
      </c>
      <c r="H99" s="152">
        <f t="shared" si="2"/>
        <v>33.409227962855617</v>
      </c>
      <c r="I99" s="152">
        <f t="shared" si="3"/>
        <v>100</v>
      </c>
    </row>
    <row r="100" spans="1:9" ht="26.25" x14ac:dyDescent="0.25">
      <c r="A100" s="8"/>
      <c r="B100" s="8"/>
      <c r="C100" s="5">
        <v>56431</v>
      </c>
      <c r="D100" s="46" t="s">
        <v>274</v>
      </c>
      <c r="E100" s="129">
        <v>0</v>
      </c>
      <c r="F100" s="154">
        <v>0</v>
      </c>
      <c r="G100" s="154">
        <v>5000</v>
      </c>
      <c r="H100" s="152">
        <v>0</v>
      </c>
      <c r="I100" s="152">
        <v>0</v>
      </c>
    </row>
    <row r="101" spans="1:9" x14ac:dyDescent="0.25">
      <c r="A101" s="8"/>
      <c r="B101" s="8"/>
      <c r="C101" s="5">
        <v>58400</v>
      </c>
      <c r="D101" s="130" t="s">
        <v>181</v>
      </c>
      <c r="E101" s="129">
        <v>0</v>
      </c>
      <c r="F101" s="154">
        <v>3000</v>
      </c>
      <c r="G101" s="154">
        <v>0</v>
      </c>
      <c r="H101" s="152">
        <v>0</v>
      </c>
      <c r="I101" s="152">
        <f t="shared" si="3"/>
        <v>0</v>
      </c>
    </row>
    <row r="102" spans="1:9" x14ac:dyDescent="0.25">
      <c r="A102" s="108"/>
      <c r="B102" s="108"/>
      <c r="C102" s="131">
        <v>62400</v>
      </c>
      <c r="D102" s="132" t="s">
        <v>43</v>
      </c>
      <c r="E102" s="134">
        <v>300</v>
      </c>
      <c r="F102" s="133">
        <v>300</v>
      </c>
      <c r="G102" s="133">
        <v>300</v>
      </c>
      <c r="H102" s="152">
        <f t="shared" si="2"/>
        <v>100</v>
      </c>
      <c r="I102" s="152">
        <f t="shared" si="3"/>
        <v>100</v>
      </c>
    </row>
    <row r="103" spans="1:9" x14ac:dyDescent="0.25">
      <c r="A103" s="135"/>
      <c r="B103" s="135"/>
      <c r="C103" s="136">
        <v>53082</v>
      </c>
      <c r="D103" s="137" t="s">
        <v>186</v>
      </c>
      <c r="E103" s="139">
        <v>370</v>
      </c>
      <c r="F103" s="138">
        <v>370</v>
      </c>
      <c r="G103" s="138">
        <v>370</v>
      </c>
      <c r="H103" s="152">
        <f t="shared" si="2"/>
        <v>100</v>
      </c>
      <c r="I103" s="152">
        <f t="shared" si="3"/>
        <v>100</v>
      </c>
    </row>
    <row r="104" spans="1:9" x14ac:dyDescent="0.25">
      <c r="A104" s="135"/>
      <c r="B104" s="135"/>
      <c r="C104" s="140"/>
      <c r="D104" s="130"/>
      <c r="E104" s="139"/>
      <c r="F104" s="138"/>
      <c r="G104" s="138"/>
      <c r="H104" s="152"/>
      <c r="I104" s="152"/>
    </row>
    <row r="105" spans="1:9" s="196" customFormat="1" x14ac:dyDescent="0.25">
      <c r="A105" s="195"/>
      <c r="B105" s="195"/>
      <c r="C105" s="195"/>
      <c r="D105" s="167" t="s">
        <v>51</v>
      </c>
      <c r="E105" s="198">
        <f>SUM(E51+E92)</f>
        <v>1256417.1500000001</v>
      </c>
      <c r="F105" s="197">
        <f>SUM(F52+F59+F75+F83+F88+F92)</f>
        <v>1273103.19</v>
      </c>
      <c r="G105" s="197">
        <f>SUM(G52+G59+G75+G83+G88+G97+G80)</f>
        <v>1470897.8800000001</v>
      </c>
      <c r="H105" s="152">
        <f t="shared" si="2"/>
        <v>117.07082158182894</v>
      </c>
      <c r="I105" s="152">
        <f t="shared" si="3"/>
        <v>115.53642246391671</v>
      </c>
    </row>
    <row r="106" spans="1:9" x14ac:dyDescent="0.25">
      <c r="D106" s="141"/>
      <c r="E106" s="141"/>
      <c r="F106" s="141"/>
      <c r="G106" s="141"/>
    </row>
    <row r="108" spans="1:9" x14ac:dyDescent="0.25">
      <c r="A108" s="78" t="s">
        <v>194</v>
      </c>
      <c r="B108" s="78" t="s">
        <v>254</v>
      </c>
    </row>
    <row r="109" spans="1:9" x14ac:dyDescent="0.25">
      <c r="A109" s="78" t="s">
        <v>195</v>
      </c>
      <c r="B109" s="78" t="s">
        <v>255</v>
      </c>
    </row>
    <row r="111" spans="1:9" x14ac:dyDescent="0.25">
      <c r="A111" s="78" t="s">
        <v>279</v>
      </c>
    </row>
  </sheetData>
  <mergeCells count="6">
    <mergeCell ref="A1:I1"/>
    <mergeCell ref="A47:F47"/>
    <mergeCell ref="A7:F7"/>
    <mergeCell ref="A46:F46"/>
    <mergeCell ref="A3:F3"/>
    <mergeCell ref="A5:F5"/>
  </mergeCells>
  <pageMargins left="0.7" right="0.7" top="0.75" bottom="0.75" header="0.3" footer="0.3"/>
  <pageSetup paperSize="9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3A48E-3578-45E1-89CA-C3186D575297}">
  <sheetPr>
    <pageSetUpPr fitToPage="1"/>
  </sheetPr>
  <dimension ref="A1:G54"/>
  <sheetViews>
    <sheetView topLeftCell="A67" workbookViewId="0">
      <selection activeCell="D62" sqref="D62"/>
    </sheetView>
  </sheetViews>
  <sheetFormatPr defaultRowHeight="15" x14ac:dyDescent="0.25"/>
  <cols>
    <col min="1" max="6" width="25.28515625" customWidth="1"/>
    <col min="7" max="7" width="9.42578125" bestFit="1" customWidth="1"/>
  </cols>
  <sheetData>
    <row r="1" spans="1:6" ht="6" customHeight="1" x14ac:dyDescent="0.25">
      <c r="A1" s="236"/>
      <c r="B1" s="236"/>
      <c r="C1" s="236"/>
      <c r="D1" s="236"/>
      <c r="E1" s="236"/>
    </row>
    <row r="2" spans="1:6" ht="18" hidden="1" customHeight="1" x14ac:dyDescent="0.25">
      <c r="A2" s="179"/>
      <c r="B2" s="179"/>
      <c r="C2" s="179"/>
      <c r="D2" s="179"/>
      <c r="E2" s="179"/>
      <c r="F2" s="179"/>
    </row>
    <row r="3" spans="1:6" ht="15.75" customHeight="1" x14ac:dyDescent="0.25">
      <c r="A3" s="236" t="s">
        <v>28</v>
      </c>
      <c r="B3" s="236"/>
      <c r="C3" s="236"/>
      <c r="D3" s="236"/>
      <c r="E3" s="236"/>
    </row>
    <row r="4" spans="1:6" ht="18" x14ac:dyDescent="0.25">
      <c r="B4" s="179"/>
      <c r="C4" s="180"/>
      <c r="D4" s="180"/>
      <c r="E4" s="180"/>
      <c r="F4" s="180"/>
    </row>
    <row r="5" spans="1:6" ht="18" customHeight="1" x14ac:dyDescent="0.25">
      <c r="A5" s="236" t="s">
        <v>13</v>
      </c>
      <c r="B5" s="236"/>
      <c r="C5" s="236"/>
      <c r="D5" s="236"/>
      <c r="E5" s="236"/>
    </row>
    <row r="6" spans="1:6" ht="8.25" customHeight="1" x14ac:dyDescent="0.25">
      <c r="A6" s="179"/>
      <c r="B6" s="179"/>
      <c r="C6" s="180"/>
      <c r="D6" s="180"/>
      <c r="E6" s="180"/>
      <c r="F6" s="180"/>
    </row>
    <row r="7" spans="1:6" ht="15.75" customHeight="1" x14ac:dyDescent="0.25">
      <c r="A7" s="236" t="s">
        <v>227</v>
      </c>
      <c r="B7" s="236"/>
      <c r="C7" s="236"/>
      <c r="D7" s="236"/>
      <c r="E7" s="236"/>
    </row>
    <row r="8" spans="1:6" ht="6.75" customHeight="1" x14ac:dyDescent="0.25">
      <c r="A8" s="179"/>
      <c r="B8" s="179"/>
      <c r="C8" s="180"/>
      <c r="D8" s="180"/>
      <c r="E8" s="180"/>
      <c r="F8" s="180"/>
    </row>
    <row r="9" spans="1:6" ht="25.5" x14ac:dyDescent="0.25">
      <c r="A9" s="181" t="s">
        <v>228</v>
      </c>
      <c r="B9" s="181" t="s">
        <v>246</v>
      </c>
      <c r="C9" s="146" t="s">
        <v>249</v>
      </c>
      <c r="D9" s="146" t="s">
        <v>256</v>
      </c>
      <c r="E9" s="146" t="s">
        <v>257</v>
      </c>
      <c r="F9" s="146" t="s">
        <v>258</v>
      </c>
    </row>
    <row r="10" spans="1:6" s="78" customFormat="1" x14ac:dyDescent="0.25">
      <c r="A10" s="220"/>
      <c r="B10" s="210">
        <v>1</v>
      </c>
      <c r="C10" s="150">
        <v>2</v>
      </c>
      <c r="D10" s="150">
        <v>3</v>
      </c>
      <c r="E10" s="150">
        <v>4</v>
      </c>
      <c r="F10" s="150">
        <v>5</v>
      </c>
    </row>
    <row r="11" spans="1:6" x14ac:dyDescent="0.25">
      <c r="A11" s="182" t="s">
        <v>0</v>
      </c>
      <c r="B11" s="183">
        <f>B12+B14+B16+B18+B25+B29</f>
        <v>1250317.1499999999</v>
      </c>
      <c r="C11" s="183">
        <f>SUM(C12+C14+C16+C18+C25+C29)</f>
        <v>1262758.3899999999</v>
      </c>
      <c r="D11" s="183">
        <f>SUM(D12+D14+D16+D18+D25+D29)</f>
        <v>1470897.88</v>
      </c>
      <c r="E11" s="183">
        <f>SUM(D11/B11)*100</f>
        <v>117.64198227625687</v>
      </c>
      <c r="F11" s="183">
        <f>SUM(D11/C11)*100</f>
        <v>116.4829227545263</v>
      </c>
    </row>
    <row r="12" spans="1:6" x14ac:dyDescent="0.25">
      <c r="A12" s="184" t="s">
        <v>229</v>
      </c>
      <c r="B12" s="123">
        <f>SUM(B13)</f>
        <v>106303.09</v>
      </c>
      <c r="C12" s="123">
        <f>SUM(C13)</f>
        <v>109264.7</v>
      </c>
      <c r="D12" s="123">
        <f>SUM(D13)</f>
        <v>126569.01</v>
      </c>
      <c r="E12" s="183">
        <f t="shared" ref="E12:E26" si="0">SUM(D12/B12)*100</f>
        <v>119.06428119822291</v>
      </c>
      <c r="F12" s="183">
        <f t="shared" ref="F12:F26" si="1">SUM(D12/C12)*100</f>
        <v>115.83705441922231</v>
      </c>
    </row>
    <row r="13" spans="1:6" ht="25.5" x14ac:dyDescent="0.25">
      <c r="A13" s="185" t="s">
        <v>230</v>
      </c>
      <c r="B13" s="124">
        <v>106303.09</v>
      </c>
      <c r="C13" s="124">
        <v>109264.7</v>
      </c>
      <c r="D13" s="124">
        <v>126569.01</v>
      </c>
      <c r="E13" s="183">
        <f t="shared" si="0"/>
        <v>119.06428119822291</v>
      </c>
      <c r="F13" s="183">
        <f t="shared" si="1"/>
        <v>115.83705441922231</v>
      </c>
    </row>
    <row r="14" spans="1:6" x14ac:dyDescent="0.25">
      <c r="A14" s="184" t="s">
        <v>231</v>
      </c>
      <c r="B14" s="123">
        <f>SUM(B15)</f>
        <v>10106.370000000001</v>
      </c>
      <c r="C14" s="123">
        <f>SUM(C15)</f>
        <v>14110</v>
      </c>
      <c r="D14" s="123">
        <f>SUM(D15)</f>
        <v>33385.410000000003</v>
      </c>
      <c r="E14" s="183">
        <f t="shared" si="0"/>
        <v>330.34027054224219</v>
      </c>
      <c r="F14" s="183">
        <f t="shared" si="1"/>
        <v>236.60815024805103</v>
      </c>
    </row>
    <row r="15" spans="1:6" ht="25.5" x14ac:dyDescent="0.25">
      <c r="A15" s="185" t="s">
        <v>232</v>
      </c>
      <c r="B15" s="124">
        <v>10106.370000000001</v>
      </c>
      <c r="C15" s="124">
        <v>14110</v>
      </c>
      <c r="D15" s="124">
        <v>33385.410000000003</v>
      </c>
      <c r="E15" s="183">
        <f t="shared" si="0"/>
        <v>330.34027054224219</v>
      </c>
      <c r="F15" s="183">
        <f t="shared" si="1"/>
        <v>236.60815024805103</v>
      </c>
    </row>
    <row r="16" spans="1:6" ht="25.5" x14ac:dyDescent="0.25">
      <c r="A16" s="184" t="s">
        <v>233</v>
      </c>
      <c r="B16" s="123">
        <f>SUM(B17)</f>
        <v>0</v>
      </c>
      <c r="C16" s="123">
        <f>SUM(C17)</f>
        <v>0</v>
      </c>
      <c r="D16" s="123">
        <f>SUM(D17)</f>
        <v>0</v>
      </c>
      <c r="E16" s="183">
        <v>0</v>
      </c>
      <c r="F16" s="183">
        <v>0</v>
      </c>
    </row>
    <row r="17" spans="1:6" ht="38.25" x14ac:dyDescent="0.25">
      <c r="A17" s="186" t="s">
        <v>234</v>
      </c>
      <c r="B17" s="124">
        <v>0</v>
      </c>
      <c r="C17" s="124">
        <v>0</v>
      </c>
      <c r="D17" s="124">
        <v>0</v>
      </c>
      <c r="E17" s="183">
        <v>0</v>
      </c>
      <c r="F17" s="183">
        <v>0</v>
      </c>
    </row>
    <row r="18" spans="1:6" x14ac:dyDescent="0.25">
      <c r="A18" s="184" t="s">
        <v>235</v>
      </c>
      <c r="B18" s="123">
        <f>SUM(B19:B24)</f>
        <v>1126739.69</v>
      </c>
      <c r="C18" s="123">
        <f>SUM(C19:C24)</f>
        <v>1132215.69</v>
      </c>
      <c r="D18" s="123">
        <f>SUM(D19:D24)</f>
        <v>1300764.42</v>
      </c>
      <c r="E18" s="183">
        <f t="shared" si="0"/>
        <v>115.44498090770195</v>
      </c>
      <c r="F18" s="183">
        <f t="shared" si="1"/>
        <v>114.88662729978596</v>
      </c>
    </row>
    <row r="19" spans="1:6" x14ac:dyDescent="0.25">
      <c r="A19" s="186" t="s">
        <v>236</v>
      </c>
      <c r="B19" s="124">
        <v>9648</v>
      </c>
      <c r="C19" s="124">
        <v>9648</v>
      </c>
      <c r="D19" s="124">
        <v>27301.01</v>
      </c>
      <c r="E19" s="183">
        <f t="shared" si="0"/>
        <v>282.97066749585406</v>
      </c>
      <c r="F19" s="183">
        <f t="shared" si="1"/>
        <v>282.97066749585406</v>
      </c>
    </row>
    <row r="20" spans="1:6" ht="25.5" x14ac:dyDescent="0.25">
      <c r="A20" s="186" t="s">
        <v>245</v>
      </c>
      <c r="B20" s="124">
        <v>0</v>
      </c>
      <c r="C20" s="124">
        <v>0</v>
      </c>
      <c r="D20" s="124">
        <v>0</v>
      </c>
      <c r="E20" s="183">
        <v>0</v>
      </c>
      <c r="F20" s="183">
        <v>0</v>
      </c>
    </row>
    <row r="21" spans="1:6" ht="38.25" x14ac:dyDescent="0.25">
      <c r="A21" s="186" t="s">
        <v>237</v>
      </c>
      <c r="B21" s="187">
        <v>1100570.69</v>
      </c>
      <c r="C21" s="187">
        <v>1103046.69</v>
      </c>
      <c r="D21" s="187">
        <v>1223269.77</v>
      </c>
      <c r="E21" s="183">
        <f t="shared" si="0"/>
        <v>111.14867778279648</v>
      </c>
      <c r="F21" s="183">
        <f t="shared" si="1"/>
        <v>110.89918324309555</v>
      </c>
    </row>
    <row r="22" spans="1:6" ht="25.5" x14ac:dyDescent="0.25">
      <c r="A22" s="186" t="s">
        <v>238</v>
      </c>
      <c r="B22" s="187">
        <v>1371</v>
      </c>
      <c r="C22" s="187">
        <v>1371</v>
      </c>
      <c r="D22" s="187">
        <v>2000</v>
      </c>
      <c r="E22" s="183">
        <f t="shared" si="0"/>
        <v>145.87892049598835</v>
      </c>
      <c r="F22" s="183">
        <f t="shared" si="1"/>
        <v>145.87892049598835</v>
      </c>
    </row>
    <row r="23" spans="1:6" ht="25.5" x14ac:dyDescent="0.25">
      <c r="A23" s="186" t="s">
        <v>269</v>
      </c>
      <c r="B23" s="187">
        <v>0</v>
      </c>
      <c r="C23" s="187">
        <v>0</v>
      </c>
      <c r="D23" s="187">
        <v>12255</v>
      </c>
      <c r="E23" s="183">
        <v>0</v>
      </c>
      <c r="F23" s="183">
        <v>0</v>
      </c>
    </row>
    <row r="24" spans="1:6" ht="25.5" x14ac:dyDescent="0.25">
      <c r="A24" s="186" t="s">
        <v>239</v>
      </c>
      <c r="B24" s="187">
        <v>15150</v>
      </c>
      <c r="C24" s="187">
        <v>18150</v>
      </c>
      <c r="D24" s="187">
        <v>35938.639999999999</v>
      </c>
      <c r="E24" s="183">
        <f t="shared" si="0"/>
        <v>237.21874587458746</v>
      </c>
      <c r="F24" s="183">
        <f t="shared" si="1"/>
        <v>198.00903581267218</v>
      </c>
    </row>
    <row r="25" spans="1:6" x14ac:dyDescent="0.25">
      <c r="A25" s="184" t="s">
        <v>240</v>
      </c>
      <c r="B25" s="188">
        <f>SUM(B26:B28)</f>
        <v>7168</v>
      </c>
      <c r="C25" s="188">
        <f>SUM(C26:C28)</f>
        <v>7168</v>
      </c>
      <c r="D25" s="188">
        <f>SUM(D26:D28)</f>
        <v>10179.040000000001</v>
      </c>
      <c r="E25" s="183">
        <f t="shared" si="0"/>
        <v>142.00669642857144</v>
      </c>
      <c r="F25" s="183">
        <f t="shared" si="1"/>
        <v>142.00669642857144</v>
      </c>
    </row>
    <row r="26" spans="1:6" ht="25.5" x14ac:dyDescent="0.25">
      <c r="A26" s="186" t="s">
        <v>241</v>
      </c>
      <c r="B26" s="187">
        <v>7168</v>
      </c>
      <c r="C26" s="187">
        <v>7168</v>
      </c>
      <c r="D26" s="187">
        <v>10179.040000000001</v>
      </c>
      <c r="E26" s="183">
        <f t="shared" si="0"/>
        <v>142.00669642857144</v>
      </c>
      <c r="F26" s="183">
        <f t="shared" si="1"/>
        <v>142.00669642857144</v>
      </c>
    </row>
    <row r="27" spans="1:6" ht="25.5" x14ac:dyDescent="0.25">
      <c r="A27" s="186" t="s">
        <v>248</v>
      </c>
      <c r="B27" s="187">
        <v>0</v>
      </c>
      <c r="C27" s="187">
        <v>0</v>
      </c>
      <c r="D27" s="187">
        <v>0</v>
      </c>
      <c r="E27" s="183">
        <v>0</v>
      </c>
      <c r="F27" s="183">
        <v>0</v>
      </c>
    </row>
    <row r="28" spans="1:6" ht="25.5" x14ac:dyDescent="0.25">
      <c r="A28" s="186" t="s">
        <v>247</v>
      </c>
      <c r="B28" s="187">
        <v>0</v>
      </c>
      <c r="C28" s="187">
        <v>0</v>
      </c>
      <c r="D28" s="187">
        <v>0</v>
      </c>
      <c r="E28" s="183">
        <v>0</v>
      </c>
      <c r="F28" s="183">
        <v>0</v>
      </c>
    </row>
    <row r="29" spans="1:6" ht="25.5" x14ac:dyDescent="0.25">
      <c r="A29" s="184" t="s">
        <v>242</v>
      </c>
      <c r="B29" s="188">
        <v>0</v>
      </c>
      <c r="C29" s="188">
        <f>SUM(C30)</f>
        <v>0</v>
      </c>
      <c r="D29" s="188">
        <f>SUM(D30)</f>
        <v>0</v>
      </c>
      <c r="E29" s="183">
        <v>0</v>
      </c>
      <c r="F29" s="183">
        <v>0</v>
      </c>
    </row>
    <row r="30" spans="1:6" ht="38.25" x14ac:dyDescent="0.25">
      <c r="A30" s="186" t="s">
        <v>243</v>
      </c>
      <c r="B30" s="187">
        <v>0</v>
      </c>
      <c r="C30" s="187">
        <v>0</v>
      </c>
      <c r="D30" s="187">
        <v>0</v>
      </c>
      <c r="E30" s="183">
        <v>0</v>
      </c>
      <c r="F30" s="183">
        <v>0</v>
      </c>
    </row>
    <row r="31" spans="1:6" ht="5.25" customHeight="1" x14ac:dyDescent="0.25"/>
    <row r="32" spans="1:6" ht="7.5" customHeight="1" x14ac:dyDescent="0.25">
      <c r="B32" s="189"/>
      <c r="C32" s="189"/>
      <c r="D32" s="189"/>
    </row>
    <row r="33" spans="1:7" ht="15.75" customHeight="1" x14ac:dyDescent="0.25">
      <c r="A33" s="236" t="s">
        <v>244</v>
      </c>
      <c r="B33" s="236"/>
      <c r="C33" s="236"/>
      <c r="D33" s="236"/>
      <c r="E33" s="236"/>
    </row>
    <row r="34" spans="1:7" ht="18" x14ac:dyDescent="0.25">
      <c r="A34" s="179"/>
      <c r="B34" s="179"/>
      <c r="C34" s="180"/>
      <c r="D34" s="180"/>
      <c r="E34" s="180"/>
      <c r="F34" s="180"/>
    </row>
    <row r="35" spans="1:7" ht="25.5" x14ac:dyDescent="0.25">
      <c r="A35" s="181" t="s">
        <v>228</v>
      </c>
      <c r="B35" s="181" t="s">
        <v>246</v>
      </c>
      <c r="C35" s="146" t="s">
        <v>249</v>
      </c>
      <c r="D35" s="146" t="s">
        <v>256</v>
      </c>
      <c r="E35" s="146" t="s">
        <v>257</v>
      </c>
      <c r="F35" s="146" t="s">
        <v>258</v>
      </c>
    </row>
    <row r="36" spans="1:7" s="78" customFormat="1" x14ac:dyDescent="0.25">
      <c r="A36" s="145"/>
      <c r="B36" s="210">
        <v>1</v>
      </c>
      <c r="C36" s="150">
        <v>2</v>
      </c>
      <c r="D36" s="150">
        <v>3</v>
      </c>
      <c r="E36" s="210">
        <v>4</v>
      </c>
      <c r="F36" s="210">
        <v>5</v>
      </c>
    </row>
    <row r="37" spans="1:7" x14ac:dyDescent="0.25">
      <c r="A37" s="182" t="s">
        <v>3</v>
      </c>
      <c r="B37" s="183">
        <f>SUM(B38+B40+B42+B44+B51+B53)</f>
        <v>1256417.1499999999</v>
      </c>
      <c r="C37" s="183">
        <f>SUM(C38+C40+C44+C42+C51)</f>
        <v>1273103.19</v>
      </c>
      <c r="D37" s="183">
        <f>SUM(D38+D40+D44+D42+D51)</f>
        <v>1470897.88</v>
      </c>
      <c r="E37" s="183">
        <f>SUM(D37/B37)*100</f>
        <v>117.07082158182894</v>
      </c>
      <c r="F37" s="183">
        <f>SUM(D37/C37)*100</f>
        <v>115.53642246391669</v>
      </c>
    </row>
    <row r="38" spans="1:7" ht="15.75" customHeight="1" x14ac:dyDescent="0.25">
      <c r="A38" s="184" t="s">
        <v>229</v>
      </c>
      <c r="B38" s="190">
        <f>SUM(B39)</f>
        <v>106303.09</v>
      </c>
      <c r="C38" s="190">
        <f>SUM(C39)</f>
        <v>109264.7</v>
      </c>
      <c r="D38" s="190">
        <f>SUM(D39)</f>
        <v>126569.01</v>
      </c>
      <c r="E38" s="183">
        <f t="shared" ref="E38:E52" si="2">SUM(D38/B38)*100</f>
        <v>119.06428119822291</v>
      </c>
      <c r="F38" s="183">
        <f t="shared" ref="F38:F52" si="3">SUM(D38/C38)*100</f>
        <v>115.83705441922231</v>
      </c>
    </row>
    <row r="39" spans="1:7" ht="27.6" customHeight="1" x14ac:dyDescent="0.25">
      <c r="A39" s="185" t="s">
        <v>230</v>
      </c>
      <c r="B39" s="191">
        <v>106303.09</v>
      </c>
      <c r="C39" s="191">
        <v>109264.7</v>
      </c>
      <c r="D39" s="191">
        <v>126569.01</v>
      </c>
      <c r="E39" s="183">
        <f t="shared" si="2"/>
        <v>119.06428119822291</v>
      </c>
      <c r="F39" s="183">
        <f t="shared" si="3"/>
        <v>115.83705441922231</v>
      </c>
    </row>
    <row r="40" spans="1:7" x14ac:dyDescent="0.25">
      <c r="A40" s="184" t="s">
        <v>231</v>
      </c>
      <c r="B40" s="190">
        <f>SUM(B41)</f>
        <v>16206.37</v>
      </c>
      <c r="C40" s="190">
        <f>SUM(C41)</f>
        <v>16755.79</v>
      </c>
      <c r="D40" s="190">
        <f>SUM(D41)</f>
        <v>33385.410000000003</v>
      </c>
      <c r="E40" s="183">
        <f t="shared" si="2"/>
        <v>206.00177584493014</v>
      </c>
      <c r="F40" s="183">
        <f t="shared" si="3"/>
        <v>199.24700655713639</v>
      </c>
    </row>
    <row r="41" spans="1:7" ht="30" customHeight="1" x14ac:dyDescent="0.25">
      <c r="A41" s="185" t="s">
        <v>232</v>
      </c>
      <c r="B41" s="191">
        <v>16206.37</v>
      </c>
      <c r="C41" s="191">
        <v>16755.79</v>
      </c>
      <c r="D41" s="191">
        <v>33385.410000000003</v>
      </c>
      <c r="E41" s="183">
        <f t="shared" si="2"/>
        <v>206.00177584493014</v>
      </c>
      <c r="F41" s="183">
        <f t="shared" si="3"/>
        <v>199.24700655713639</v>
      </c>
    </row>
    <row r="42" spans="1:7" ht="25.5" x14ac:dyDescent="0.25">
      <c r="A42" s="184" t="s">
        <v>233</v>
      </c>
      <c r="B42" s="190">
        <f>SUM(B43)</f>
        <v>0</v>
      </c>
      <c r="C42" s="190">
        <f>SUM(C43)</f>
        <v>0</v>
      </c>
      <c r="D42" s="190">
        <f>SUM(D43)</f>
        <v>0</v>
      </c>
      <c r="E42" s="183">
        <v>0</v>
      </c>
      <c r="F42" s="183">
        <v>0</v>
      </c>
    </row>
    <row r="43" spans="1:7" ht="38.25" x14ac:dyDescent="0.25">
      <c r="A43" s="186" t="s">
        <v>234</v>
      </c>
      <c r="B43" s="191">
        <v>0</v>
      </c>
      <c r="C43" s="191">
        <v>0</v>
      </c>
      <c r="D43" s="191">
        <v>0</v>
      </c>
      <c r="E43" s="183">
        <v>0</v>
      </c>
      <c r="F43" s="183">
        <v>0</v>
      </c>
    </row>
    <row r="44" spans="1:7" x14ac:dyDescent="0.25">
      <c r="A44" s="184" t="s">
        <v>235</v>
      </c>
      <c r="B44" s="190">
        <f>SUM(B45:B50)</f>
        <v>1126739.69</v>
      </c>
      <c r="C44" s="190">
        <f>SUM(C45:C50)</f>
        <v>1139914.7</v>
      </c>
      <c r="D44" s="190">
        <f>SUM(D45:D50)</f>
        <v>1300764.42</v>
      </c>
      <c r="E44" s="183">
        <f t="shared" si="2"/>
        <v>115.44498090770195</v>
      </c>
      <c r="F44" s="183">
        <f t="shared" si="3"/>
        <v>114.11068038687455</v>
      </c>
    </row>
    <row r="45" spans="1:7" x14ac:dyDescent="0.25">
      <c r="A45" s="186" t="s">
        <v>236</v>
      </c>
      <c r="B45" s="191">
        <v>9648</v>
      </c>
      <c r="C45" s="191">
        <v>17347.009999999998</v>
      </c>
      <c r="D45" s="191">
        <v>27301.01</v>
      </c>
      <c r="E45" s="183">
        <f t="shared" si="2"/>
        <v>282.97066749585406</v>
      </c>
      <c r="F45" s="183">
        <f t="shared" si="3"/>
        <v>157.38164675065042</v>
      </c>
    </row>
    <row r="46" spans="1:7" ht="25.5" x14ac:dyDescent="0.25">
      <c r="A46" s="186" t="s">
        <v>245</v>
      </c>
      <c r="B46" s="191">
        <v>0</v>
      </c>
      <c r="C46" s="191">
        <v>0</v>
      </c>
      <c r="D46" s="191">
        <v>0</v>
      </c>
      <c r="E46" s="183">
        <v>0</v>
      </c>
      <c r="F46" s="183">
        <v>0</v>
      </c>
      <c r="G46" s="189"/>
    </row>
    <row r="47" spans="1:7" ht="38.25" x14ac:dyDescent="0.25">
      <c r="A47" s="186" t="s">
        <v>237</v>
      </c>
      <c r="B47" s="191">
        <v>1100570.69</v>
      </c>
      <c r="C47" s="191">
        <v>1103046.69</v>
      </c>
      <c r="D47" s="191">
        <v>1223269.77</v>
      </c>
      <c r="E47" s="183">
        <f t="shared" si="2"/>
        <v>111.14867778279648</v>
      </c>
      <c r="F47" s="183">
        <f t="shared" si="3"/>
        <v>110.89918324309555</v>
      </c>
    </row>
    <row r="48" spans="1:7" ht="25.5" x14ac:dyDescent="0.25">
      <c r="A48" s="186" t="s">
        <v>238</v>
      </c>
      <c r="B48" s="191">
        <v>1371</v>
      </c>
      <c r="C48" s="191">
        <v>1371</v>
      </c>
      <c r="D48" s="191">
        <v>2000</v>
      </c>
      <c r="E48" s="183">
        <f t="shared" si="2"/>
        <v>145.87892049598835</v>
      </c>
      <c r="F48" s="183">
        <f t="shared" si="3"/>
        <v>145.87892049598835</v>
      </c>
    </row>
    <row r="49" spans="1:6" ht="25.5" x14ac:dyDescent="0.25">
      <c r="A49" s="186" t="s">
        <v>269</v>
      </c>
      <c r="B49" s="191">
        <v>0</v>
      </c>
      <c r="C49" s="191">
        <v>0</v>
      </c>
      <c r="D49" s="191">
        <v>12255</v>
      </c>
      <c r="E49" s="183">
        <v>0</v>
      </c>
      <c r="F49" s="183">
        <v>0</v>
      </c>
    </row>
    <row r="50" spans="1:6" ht="25.5" x14ac:dyDescent="0.25">
      <c r="A50" s="186" t="s">
        <v>239</v>
      </c>
      <c r="B50" s="191">
        <v>15150</v>
      </c>
      <c r="C50" s="191">
        <v>18150</v>
      </c>
      <c r="D50" s="191">
        <v>35938.639999999999</v>
      </c>
      <c r="E50" s="183">
        <f t="shared" si="2"/>
        <v>237.21874587458746</v>
      </c>
      <c r="F50" s="183">
        <f t="shared" si="3"/>
        <v>198.00903581267218</v>
      </c>
    </row>
    <row r="51" spans="1:6" x14ac:dyDescent="0.25">
      <c r="A51" s="184" t="s">
        <v>240</v>
      </c>
      <c r="B51" s="190">
        <f>SUM(B52)</f>
        <v>7168</v>
      </c>
      <c r="C51" s="190">
        <f>SUM(C52)</f>
        <v>7168</v>
      </c>
      <c r="D51" s="190">
        <f>SUM(D52)</f>
        <v>10179.040000000001</v>
      </c>
      <c r="E51" s="183">
        <f t="shared" si="2"/>
        <v>142.00669642857144</v>
      </c>
      <c r="F51" s="183">
        <f t="shared" si="3"/>
        <v>142.00669642857144</v>
      </c>
    </row>
    <row r="52" spans="1:6" ht="25.5" x14ac:dyDescent="0.25">
      <c r="A52" s="186" t="s">
        <v>241</v>
      </c>
      <c r="B52" s="191">
        <v>7168</v>
      </c>
      <c r="C52" s="191">
        <v>7168</v>
      </c>
      <c r="D52" s="191">
        <v>10179.040000000001</v>
      </c>
      <c r="E52" s="183">
        <f t="shared" si="2"/>
        <v>142.00669642857144</v>
      </c>
      <c r="F52" s="183">
        <f t="shared" si="3"/>
        <v>142.00669642857144</v>
      </c>
    </row>
    <row r="53" spans="1:6" ht="25.5" x14ac:dyDescent="0.25">
      <c r="A53" s="184" t="s">
        <v>242</v>
      </c>
      <c r="B53" s="190">
        <f>SUM(B54)</f>
        <v>0</v>
      </c>
      <c r="C53" s="190">
        <f>SUM(C54)</f>
        <v>0</v>
      </c>
      <c r="D53" s="190">
        <f>SUM(D54)</f>
        <v>0</v>
      </c>
      <c r="E53" s="183">
        <v>0</v>
      </c>
      <c r="F53" s="183">
        <v>0</v>
      </c>
    </row>
    <row r="54" spans="1:6" ht="38.25" x14ac:dyDescent="0.25">
      <c r="A54" s="186" t="s">
        <v>243</v>
      </c>
      <c r="B54" s="191">
        <v>0</v>
      </c>
      <c r="C54" s="191">
        <v>0</v>
      </c>
      <c r="D54" s="191">
        <v>0</v>
      </c>
      <c r="E54" s="183">
        <v>0</v>
      </c>
      <c r="F54" s="183">
        <v>0</v>
      </c>
    </row>
  </sheetData>
  <mergeCells count="5">
    <mergeCell ref="A1:E1"/>
    <mergeCell ref="A3:E3"/>
    <mergeCell ref="A5:E5"/>
    <mergeCell ref="A7:E7"/>
    <mergeCell ref="A33:E33"/>
  </mergeCells>
  <pageMargins left="0.7" right="0.7" top="0.75" bottom="0.75" header="0.3" footer="0.3"/>
  <pageSetup paperSize="9" scale="86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3"/>
  <sheetViews>
    <sheetView workbookViewId="0">
      <selection activeCell="E34" sqref="E34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9" ht="42" customHeight="1" x14ac:dyDescent="0.25">
      <c r="A1" s="241" t="s">
        <v>278</v>
      </c>
      <c r="B1" s="241"/>
      <c r="C1" s="241"/>
      <c r="D1" s="241"/>
      <c r="E1" s="241"/>
      <c r="F1" s="241"/>
      <c r="G1" s="241"/>
      <c r="H1" s="241"/>
      <c r="I1" s="241"/>
    </row>
    <row r="2" spans="1:9" ht="18" customHeight="1" x14ac:dyDescent="0.25">
      <c r="A2" s="1"/>
      <c r="B2" s="1"/>
      <c r="C2" s="1"/>
      <c r="D2" s="1"/>
      <c r="E2" s="1"/>
      <c r="F2" s="1"/>
    </row>
    <row r="3" spans="1:9" ht="15.75" x14ac:dyDescent="0.25">
      <c r="A3" s="237" t="s">
        <v>28</v>
      </c>
      <c r="B3" s="237"/>
      <c r="C3" s="238"/>
      <c r="D3" s="238"/>
      <c r="E3" s="238"/>
    </row>
    <row r="4" spans="1:9" ht="18" x14ac:dyDescent="0.25">
      <c r="A4" s="1"/>
      <c r="B4" s="1"/>
      <c r="C4" s="2"/>
      <c r="D4" s="2"/>
      <c r="E4" s="2"/>
      <c r="F4" s="2"/>
    </row>
    <row r="5" spans="1:9" ht="18" customHeight="1" x14ac:dyDescent="0.25">
      <c r="A5" s="237" t="s">
        <v>13</v>
      </c>
      <c r="B5" s="239"/>
      <c r="C5" s="239"/>
      <c r="D5" s="239"/>
      <c r="E5" s="239"/>
    </row>
    <row r="6" spans="1:9" ht="18" x14ac:dyDescent="0.25">
      <c r="A6" s="1"/>
      <c r="B6" s="1"/>
      <c r="C6" s="2"/>
      <c r="D6" s="2"/>
      <c r="E6" s="2"/>
      <c r="F6" s="2"/>
    </row>
    <row r="7" spans="1:9" ht="15.75" x14ac:dyDescent="0.25">
      <c r="A7" s="237" t="s">
        <v>24</v>
      </c>
      <c r="B7" s="240"/>
      <c r="C7" s="240"/>
      <c r="D7" s="240"/>
      <c r="E7" s="240"/>
    </row>
    <row r="8" spans="1:9" ht="18" x14ac:dyDescent="0.25">
      <c r="A8" s="1"/>
      <c r="B8" s="1"/>
      <c r="C8" s="2"/>
      <c r="D8" s="2"/>
      <c r="E8" s="2"/>
      <c r="F8" s="2"/>
    </row>
    <row r="9" spans="1:9" ht="25.5" x14ac:dyDescent="0.25">
      <c r="A9" s="10" t="s">
        <v>25</v>
      </c>
      <c r="B9" s="10" t="s">
        <v>246</v>
      </c>
      <c r="C9" s="146" t="s">
        <v>249</v>
      </c>
      <c r="D9" s="146" t="s">
        <v>256</v>
      </c>
      <c r="E9" s="146" t="s">
        <v>257</v>
      </c>
      <c r="F9" s="146" t="s">
        <v>258</v>
      </c>
    </row>
    <row r="10" spans="1:9" s="78" customFormat="1" x14ac:dyDescent="0.25">
      <c r="A10" s="146"/>
      <c r="B10" s="150">
        <v>1</v>
      </c>
      <c r="C10" s="150">
        <v>2</v>
      </c>
      <c r="D10" s="150">
        <v>3</v>
      </c>
      <c r="E10" s="150">
        <v>4</v>
      </c>
      <c r="F10" s="150">
        <v>5</v>
      </c>
    </row>
    <row r="11" spans="1:9" ht="15.75" customHeight="1" x14ac:dyDescent="0.25">
      <c r="A11" s="3" t="s">
        <v>26</v>
      </c>
      <c r="B11" s="123">
        <f t="shared" ref="B11:D12" si="0">SUM(B12)</f>
        <v>1256417.1499999999</v>
      </c>
      <c r="C11" s="123">
        <f t="shared" si="0"/>
        <v>1273103.19</v>
      </c>
      <c r="D11" s="123">
        <f t="shared" si="0"/>
        <v>1470897.88</v>
      </c>
      <c r="E11" s="123">
        <f>SUM(D11/B11)*100</f>
        <v>117.07082158182894</v>
      </c>
      <c r="F11" s="123">
        <f>SUM(D11/C11)*100</f>
        <v>115.53642246391669</v>
      </c>
    </row>
    <row r="12" spans="1:9" ht="15.75" customHeight="1" x14ac:dyDescent="0.25">
      <c r="A12" s="3" t="s">
        <v>196</v>
      </c>
      <c r="B12" s="124">
        <f t="shared" si="0"/>
        <v>1256417.1499999999</v>
      </c>
      <c r="C12" s="124">
        <f t="shared" si="0"/>
        <v>1273103.19</v>
      </c>
      <c r="D12" s="124">
        <f t="shared" si="0"/>
        <v>1470897.88</v>
      </c>
      <c r="E12" s="123">
        <f t="shared" ref="E12:E13" si="1">SUM(D12/B12)*100</f>
        <v>117.07082158182894</v>
      </c>
      <c r="F12" s="123">
        <f t="shared" ref="F12:F13" si="2">SUM(D12/C12)*100</f>
        <v>115.53642246391669</v>
      </c>
    </row>
    <row r="13" spans="1:9" x14ac:dyDescent="0.25">
      <c r="A13" s="9" t="s">
        <v>48</v>
      </c>
      <c r="B13" s="124">
        <v>1256417.1499999999</v>
      </c>
      <c r="C13" s="124">
        <v>1273103.19</v>
      </c>
      <c r="D13" s="124">
        <v>1470897.88</v>
      </c>
      <c r="E13" s="123">
        <f t="shared" si="1"/>
        <v>117.07082158182894</v>
      </c>
      <c r="F13" s="123">
        <f t="shared" si="2"/>
        <v>115.53642246391669</v>
      </c>
    </row>
  </sheetData>
  <mergeCells count="4">
    <mergeCell ref="A3:E3"/>
    <mergeCell ref="A5:E5"/>
    <mergeCell ref="A7:E7"/>
    <mergeCell ref="A1:I1"/>
  </mergeCells>
  <pageMargins left="0.7" right="0.7" top="0.75" bottom="0.75" header="0.3" footer="0.3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270"/>
  <sheetViews>
    <sheetView topLeftCell="A16" workbookViewId="0">
      <selection activeCell="C52" sqref="C52"/>
    </sheetView>
  </sheetViews>
  <sheetFormatPr defaultRowHeight="15" x14ac:dyDescent="0.25"/>
  <cols>
    <col min="1" max="1" width="12.85546875" customWidth="1"/>
    <col min="2" max="2" width="43.42578125" customWidth="1"/>
    <col min="3" max="3" width="20.7109375" style="78" customWidth="1"/>
    <col min="4" max="4" width="30" style="78" customWidth="1"/>
    <col min="5" max="7" width="25.28515625" customWidth="1"/>
    <col min="8" max="8" width="21" customWidth="1"/>
  </cols>
  <sheetData>
    <row r="1" spans="1:8" ht="42" customHeight="1" x14ac:dyDescent="0.25">
      <c r="A1" s="237" t="s">
        <v>201</v>
      </c>
      <c r="B1" s="237"/>
      <c r="C1" s="237"/>
      <c r="D1" s="237"/>
      <c r="E1" s="237"/>
      <c r="F1" s="237"/>
      <c r="G1" s="237"/>
      <c r="H1" s="237"/>
    </row>
    <row r="2" spans="1:8" ht="18" x14ac:dyDescent="0.25">
      <c r="A2" s="70"/>
      <c r="B2" s="70"/>
      <c r="C2" s="70"/>
      <c r="D2" s="70"/>
      <c r="E2" s="70"/>
      <c r="F2" s="70"/>
      <c r="G2" s="70"/>
      <c r="H2" s="71"/>
    </row>
    <row r="3" spans="1:8" ht="18" customHeight="1" x14ac:dyDescent="0.25">
      <c r="A3" s="223" t="s">
        <v>27</v>
      </c>
      <c r="B3" s="224"/>
      <c r="C3" s="224"/>
      <c r="D3" s="224"/>
      <c r="E3" s="224"/>
      <c r="F3" s="224"/>
      <c r="G3" s="224"/>
      <c r="H3" s="224"/>
    </row>
    <row r="4" spans="1:8" ht="18" x14ac:dyDescent="0.25">
      <c r="A4" s="70"/>
      <c r="B4" s="70"/>
      <c r="C4" s="70"/>
      <c r="D4" s="70"/>
      <c r="E4" s="70"/>
      <c r="F4" s="70"/>
      <c r="G4" s="70"/>
      <c r="H4" s="71"/>
    </row>
    <row r="5" spans="1:8" ht="25.5" x14ac:dyDescent="0.25">
      <c r="A5" s="51" t="s">
        <v>29</v>
      </c>
      <c r="B5" s="51" t="s">
        <v>36</v>
      </c>
      <c r="C5" s="52" t="s">
        <v>199</v>
      </c>
      <c r="D5" s="52" t="s">
        <v>200</v>
      </c>
      <c r="E5" s="52" t="s">
        <v>197</v>
      </c>
      <c r="F5" s="53" t="s">
        <v>106</v>
      </c>
      <c r="G5" s="53" t="s">
        <v>198</v>
      </c>
      <c r="H5" s="21"/>
    </row>
    <row r="6" spans="1:8" x14ac:dyDescent="0.25">
      <c r="A6" s="22"/>
      <c r="B6" s="24"/>
      <c r="C6" s="169">
        <v>1</v>
      </c>
      <c r="D6" s="169">
        <v>2</v>
      </c>
      <c r="E6" s="142">
        <v>3</v>
      </c>
      <c r="F6" s="143">
        <v>4</v>
      </c>
      <c r="G6" s="143">
        <v>5</v>
      </c>
      <c r="H6" s="25"/>
    </row>
    <row r="7" spans="1:8" ht="26.25" x14ac:dyDescent="0.25">
      <c r="A7" s="60">
        <v>2201</v>
      </c>
      <c r="B7" s="61" t="s">
        <v>61</v>
      </c>
      <c r="C7" s="170">
        <f>SUM(C8+C25+C36+C48)</f>
        <v>913086.44</v>
      </c>
      <c r="D7" s="170">
        <f>SUM(D8+D25+D36+D48)</f>
        <v>913995.56</v>
      </c>
      <c r="E7" s="69">
        <f>SUM(E8+E25+E36+E48)</f>
        <v>921117.12</v>
      </c>
      <c r="F7" s="23">
        <v>1395779</v>
      </c>
      <c r="G7" s="23">
        <v>1395779</v>
      </c>
      <c r="H7" s="23"/>
    </row>
    <row r="8" spans="1:8" x14ac:dyDescent="0.25">
      <c r="A8" s="28" t="s">
        <v>52</v>
      </c>
      <c r="B8" s="29" t="s">
        <v>53</v>
      </c>
      <c r="C8" s="80">
        <f t="shared" ref="C8:E9" si="0">SUM(C9)</f>
        <v>750759.84</v>
      </c>
      <c r="D8" s="80">
        <f t="shared" si="0"/>
        <v>815360.66</v>
      </c>
      <c r="E8" s="56">
        <f t="shared" si="0"/>
        <v>831230</v>
      </c>
      <c r="F8" s="23">
        <v>1395779</v>
      </c>
      <c r="G8" s="23">
        <v>1395779</v>
      </c>
      <c r="H8" s="23"/>
    </row>
    <row r="9" spans="1:8" ht="26.25" x14ac:dyDescent="0.25">
      <c r="A9" s="30" t="s">
        <v>54</v>
      </c>
      <c r="B9" s="31" t="s">
        <v>55</v>
      </c>
      <c r="C9" s="80">
        <f t="shared" si="0"/>
        <v>750759.84</v>
      </c>
      <c r="D9" s="80">
        <f t="shared" si="0"/>
        <v>815360.66</v>
      </c>
      <c r="E9" s="56">
        <f t="shared" si="0"/>
        <v>831230</v>
      </c>
      <c r="F9" s="23">
        <v>1395779</v>
      </c>
      <c r="G9" s="23">
        <v>1395779</v>
      </c>
      <c r="H9" s="23"/>
    </row>
    <row r="10" spans="1:8" x14ac:dyDescent="0.25">
      <c r="A10" s="26">
        <v>3</v>
      </c>
      <c r="B10" s="27" t="s">
        <v>19</v>
      </c>
      <c r="C10" s="80">
        <f>SUM(C11+C15+C19+C21)</f>
        <v>750759.84</v>
      </c>
      <c r="D10" s="80">
        <f>SUM(D11+D15+D19+D21)</f>
        <v>815360.66</v>
      </c>
      <c r="E10" s="56">
        <f>SUM(E11+E15+E19)</f>
        <v>831230</v>
      </c>
      <c r="F10" s="23">
        <v>1395779</v>
      </c>
      <c r="G10" s="23">
        <v>1395779</v>
      </c>
      <c r="H10" s="23"/>
    </row>
    <row r="11" spans="1:8" x14ac:dyDescent="0.25">
      <c r="A11" s="26">
        <v>31</v>
      </c>
      <c r="B11" s="27" t="s">
        <v>22</v>
      </c>
      <c r="C11" s="80">
        <f>SUM(C12:C14)</f>
        <v>744247.45</v>
      </c>
      <c r="D11" s="80">
        <f>SUM(D12:D14)</f>
        <v>799372.38</v>
      </c>
      <c r="E11" s="56">
        <f>SUM(E12:E14)</f>
        <v>815550</v>
      </c>
      <c r="F11" s="23">
        <v>1395779</v>
      </c>
      <c r="G11" s="23">
        <v>1395779</v>
      </c>
      <c r="H11" s="23"/>
    </row>
    <row r="12" spans="1:8" x14ac:dyDescent="0.25">
      <c r="A12" s="32">
        <v>311</v>
      </c>
      <c r="B12" s="33" t="s">
        <v>56</v>
      </c>
      <c r="C12" s="47">
        <v>493588.94</v>
      </c>
      <c r="D12" s="47">
        <v>650000</v>
      </c>
      <c r="E12" s="55">
        <v>670000</v>
      </c>
      <c r="F12" s="25"/>
      <c r="G12" s="25"/>
      <c r="H12" s="25"/>
    </row>
    <row r="13" spans="1:8" x14ac:dyDescent="0.25">
      <c r="A13" s="32">
        <v>312</v>
      </c>
      <c r="B13" s="33" t="s">
        <v>57</v>
      </c>
      <c r="C13" s="47">
        <v>25396.12</v>
      </c>
      <c r="D13" s="47">
        <v>34372.379999999997</v>
      </c>
      <c r="E13" s="55">
        <v>35000</v>
      </c>
      <c r="F13" s="25"/>
      <c r="G13" s="25"/>
      <c r="H13" s="25"/>
    </row>
    <row r="14" spans="1:8" x14ac:dyDescent="0.25">
      <c r="A14" s="32">
        <v>313</v>
      </c>
      <c r="B14" s="33" t="s">
        <v>58</v>
      </c>
      <c r="C14" s="89">
        <v>225262.39</v>
      </c>
      <c r="D14" s="89">
        <v>115000</v>
      </c>
      <c r="E14" s="57">
        <v>110550</v>
      </c>
      <c r="F14" s="34"/>
      <c r="G14" s="34"/>
      <c r="H14" s="25"/>
    </row>
    <row r="15" spans="1:8" x14ac:dyDescent="0.25">
      <c r="A15" s="26">
        <v>32</v>
      </c>
      <c r="B15" s="27" t="s">
        <v>30</v>
      </c>
      <c r="C15" s="80">
        <f>SUM(C17:C18)</f>
        <v>4982.29</v>
      </c>
      <c r="D15" s="80">
        <f>SUM(D16:D18)</f>
        <v>15988.28</v>
      </c>
      <c r="E15" s="56">
        <f>SUM(E16:E18)</f>
        <v>15680</v>
      </c>
      <c r="F15" s="23">
        <v>10617</v>
      </c>
      <c r="G15" s="23">
        <v>10617</v>
      </c>
      <c r="H15" s="25"/>
    </row>
    <row r="16" spans="1:8" x14ac:dyDescent="0.25">
      <c r="A16" s="32">
        <v>321</v>
      </c>
      <c r="B16" s="33" t="s">
        <v>65</v>
      </c>
      <c r="C16" s="47">
        <v>0</v>
      </c>
      <c r="D16" s="47">
        <v>13272.28</v>
      </c>
      <c r="E16" s="55">
        <v>14000</v>
      </c>
      <c r="F16" s="23"/>
      <c r="G16" s="23"/>
      <c r="H16" s="25"/>
    </row>
    <row r="17" spans="1:8" x14ac:dyDescent="0.25">
      <c r="A17" s="32">
        <v>323</v>
      </c>
      <c r="B17" s="33" t="s">
        <v>59</v>
      </c>
      <c r="C17" s="89">
        <v>3467.59</v>
      </c>
      <c r="D17" s="89">
        <v>1036</v>
      </c>
      <c r="E17" s="55">
        <v>0</v>
      </c>
      <c r="F17" s="34"/>
      <c r="G17" s="34"/>
      <c r="H17" s="34"/>
    </row>
    <row r="18" spans="1:8" x14ac:dyDescent="0.25">
      <c r="A18" s="32">
        <v>329</v>
      </c>
      <c r="B18" s="33" t="s">
        <v>60</v>
      </c>
      <c r="C18" s="89">
        <v>1514.7</v>
      </c>
      <c r="D18" s="89">
        <v>1680</v>
      </c>
      <c r="E18" s="55">
        <v>1680</v>
      </c>
      <c r="F18" s="34"/>
      <c r="G18" s="34"/>
      <c r="H18" s="34"/>
    </row>
    <row r="19" spans="1:8" x14ac:dyDescent="0.25">
      <c r="A19" s="26">
        <v>34</v>
      </c>
      <c r="B19" s="27" t="s">
        <v>107</v>
      </c>
      <c r="C19" s="90">
        <f>SUM(C20)</f>
        <v>703.99</v>
      </c>
      <c r="D19" s="90">
        <v>0</v>
      </c>
      <c r="E19" s="56">
        <v>0</v>
      </c>
      <c r="F19" s="36">
        <v>0</v>
      </c>
      <c r="G19" s="36">
        <v>0</v>
      </c>
      <c r="H19" s="34"/>
    </row>
    <row r="20" spans="1:8" x14ac:dyDescent="0.25">
      <c r="A20" s="32">
        <v>343</v>
      </c>
      <c r="B20" s="33" t="s">
        <v>104</v>
      </c>
      <c r="C20" s="89">
        <v>703.99</v>
      </c>
      <c r="D20" s="89">
        <v>0</v>
      </c>
      <c r="E20" s="55">
        <v>0</v>
      </c>
      <c r="F20" s="34"/>
      <c r="G20" s="34"/>
      <c r="H20" s="34"/>
    </row>
    <row r="21" spans="1:8" x14ac:dyDescent="0.25">
      <c r="A21" s="22">
        <v>38</v>
      </c>
      <c r="B21" s="24" t="s">
        <v>108</v>
      </c>
      <c r="C21" s="80">
        <f>SUM(C22)</f>
        <v>826.11</v>
      </c>
      <c r="D21" s="80">
        <v>0</v>
      </c>
      <c r="E21" s="56">
        <v>0</v>
      </c>
      <c r="F21" s="25"/>
      <c r="G21" s="25"/>
      <c r="H21" s="25"/>
    </row>
    <row r="22" spans="1:8" x14ac:dyDescent="0.25">
      <c r="A22" s="37">
        <v>383</v>
      </c>
      <c r="B22" s="24" t="s">
        <v>109</v>
      </c>
      <c r="C22" s="47">
        <v>826.11</v>
      </c>
      <c r="D22" s="47">
        <v>0</v>
      </c>
      <c r="E22" s="55">
        <v>0</v>
      </c>
      <c r="F22" s="25"/>
      <c r="G22" s="25"/>
      <c r="H22" s="25"/>
    </row>
    <row r="23" spans="1:8" x14ac:dyDescent="0.25">
      <c r="A23" s="22"/>
      <c r="B23" s="24"/>
      <c r="C23" s="47"/>
      <c r="D23" s="47"/>
      <c r="E23" s="55"/>
      <c r="F23" s="25"/>
      <c r="G23" s="25"/>
      <c r="H23" s="25"/>
    </row>
    <row r="24" spans="1:8" x14ac:dyDescent="0.25">
      <c r="A24" s="22"/>
      <c r="B24" s="35"/>
      <c r="C24" s="80"/>
      <c r="D24" s="80"/>
      <c r="E24" s="56"/>
      <c r="F24" s="23"/>
      <c r="G24" s="23"/>
      <c r="H24" s="23"/>
    </row>
    <row r="25" spans="1:8" x14ac:dyDescent="0.25">
      <c r="A25" s="28" t="s">
        <v>62</v>
      </c>
      <c r="B25" s="27" t="s">
        <v>63</v>
      </c>
      <c r="C25" s="80">
        <f t="shared" ref="C25:E26" si="1">SUM(C26)</f>
        <v>21431.99</v>
      </c>
      <c r="D25" s="80">
        <f t="shared" si="1"/>
        <v>21034.2</v>
      </c>
      <c r="E25" s="56">
        <f t="shared" si="1"/>
        <v>21034.2</v>
      </c>
      <c r="F25" s="23">
        <v>21034.2</v>
      </c>
      <c r="G25" s="23">
        <v>21034.2</v>
      </c>
      <c r="H25" s="23"/>
    </row>
    <row r="26" spans="1:8" ht="26.25" x14ac:dyDescent="0.25">
      <c r="A26" s="28" t="s">
        <v>54</v>
      </c>
      <c r="B26" s="27" t="s">
        <v>64</v>
      </c>
      <c r="C26" s="80">
        <f t="shared" si="1"/>
        <v>21431.99</v>
      </c>
      <c r="D26" s="80">
        <f t="shared" si="1"/>
        <v>21034.2</v>
      </c>
      <c r="E26" s="56">
        <f t="shared" si="1"/>
        <v>21034.2</v>
      </c>
      <c r="F26" s="23">
        <v>21034.2</v>
      </c>
      <c r="G26" s="23">
        <v>21034.2</v>
      </c>
      <c r="H26" s="23"/>
    </row>
    <row r="27" spans="1:8" x14ac:dyDescent="0.25">
      <c r="A27" s="22">
        <v>3</v>
      </c>
      <c r="B27" s="35" t="s">
        <v>19</v>
      </c>
      <c r="C27" s="80">
        <f>SUM(C28+C33)</f>
        <v>21431.99</v>
      </c>
      <c r="D27" s="90">
        <f>SUM(D28+D33)</f>
        <v>21034.2</v>
      </c>
      <c r="E27" s="58">
        <f>SUM(E28+E33)</f>
        <v>21034.2</v>
      </c>
      <c r="F27" s="36">
        <v>21034.2</v>
      </c>
      <c r="G27" s="36">
        <v>21034.2</v>
      </c>
      <c r="H27" s="23"/>
    </row>
    <row r="28" spans="1:8" x14ac:dyDescent="0.25">
      <c r="A28" s="22">
        <v>32</v>
      </c>
      <c r="B28" s="35" t="s">
        <v>30</v>
      </c>
      <c r="C28" s="80">
        <f>SUM(C29:C32)</f>
        <v>20768.38</v>
      </c>
      <c r="D28" s="90">
        <f>SUM(D29:D32)</f>
        <v>20484.2</v>
      </c>
      <c r="E28" s="58">
        <f>SUM(E29:E32)</f>
        <v>20484</v>
      </c>
      <c r="F28" s="36">
        <v>20484</v>
      </c>
      <c r="G28" s="36">
        <v>20484</v>
      </c>
      <c r="H28" s="23"/>
    </row>
    <row r="29" spans="1:8" x14ac:dyDescent="0.25">
      <c r="A29" s="37">
        <v>321</v>
      </c>
      <c r="B29" s="24" t="s">
        <v>65</v>
      </c>
      <c r="C29" s="89">
        <v>1194.51</v>
      </c>
      <c r="D29" s="89">
        <v>2500</v>
      </c>
      <c r="E29" s="57">
        <v>2500</v>
      </c>
      <c r="F29" s="34"/>
      <c r="G29" s="34"/>
      <c r="H29" s="25"/>
    </row>
    <row r="30" spans="1:8" x14ac:dyDescent="0.25">
      <c r="A30" s="37">
        <v>322</v>
      </c>
      <c r="B30" s="24" t="s">
        <v>66</v>
      </c>
      <c r="C30" s="89">
        <v>5707.08</v>
      </c>
      <c r="D30" s="89">
        <v>7824.2</v>
      </c>
      <c r="E30" s="57">
        <v>7824</v>
      </c>
      <c r="F30" s="34"/>
      <c r="G30" s="34"/>
      <c r="H30" s="25"/>
    </row>
    <row r="31" spans="1:8" x14ac:dyDescent="0.25">
      <c r="A31" s="37">
        <v>323</v>
      </c>
      <c r="B31" s="24" t="s">
        <v>67</v>
      </c>
      <c r="C31" s="89">
        <v>12818.28</v>
      </c>
      <c r="D31" s="89">
        <v>9870</v>
      </c>
      <c r="E31" s="57">
        <v>9870</v>
      </c>
      <c r="F31" s="34"/>
      <c r="G31" s="34"/>
      <c r="H31" s="25"/>
    </row>
    <row r="32" spans="1:8" x14ac:dyDescent="0.25">
      <c r="A32" s="37">
        <v>329</v>
      </c>
      <c r="B32" s="24" t="s">
        <v>68</v>
      </c>
      <c r="C32" s="89">
        <v>1048.51</v>
      </c>
      <c r="D32" s="89">
        <v>290</v>
      </c>
      <c r="E32" s="57">
        <v>290</v>
      </c>
      <c r="F32" s="34"/>
      <c r="G32" s="34"/>
      <c r="H32" s="25"/>
    </row>
    <row r="33" spans="1:8" x14ac:dyDescent="0.25">
      <c r="A33" s="22">
        <v>34</v>
      </c>
      <c r="B33" s="35" t="s">
        <v>69</v>
      </c>
      <c r="C33" s="90">
        <f>SUM(C34)</f>
        <v>663.61</v>
      </c>
      <c r="D33" s="90">
        <f>SUM(D34)</f>
        <v>550</v>
      </c>
      <c r="E33" s="58">
        <f>SUM(E34)</f>
        <v>550.20000000000005</v>
      </c>
      <c r="F33" s="36">
        <v>550.20000000000005</v>
      </c>
      <c r="G33" s="36">
        <v>550.20000000000005</v>
      </c>
      <c r="H33" s="23"/>
    </row>
    <row r="34" spans="1:8" x14ac:dyDescent="0.25">
      <c r="A34" s="37">
        <v>343</v>
      </c>
      <c r="B34" s="24" t="s">
        <v>70</v>
      </c>
      <c r="C34" s="89">
        <v>663.61</v>
      </c>
      <c r="D34" s="89">
        <v>550</v>
      </c>
      <c r="E34" s="57">
        <v>550.20000000000005</v>
      </c>
      <c r="F34" s="34"/>
      <c r="G34" s="34"/>
      <c r="H34" s="25"/>
    </row>
    <row r="35" spans="1:8" x14ac:dyDescent="0.25">
      <c r="A35" s="37"/>
      <c r="B35" s="24"/>
      <c r="C35" s="47"/>
      <c r="D35" s="47"/>
      <c r="E35" s="55"/>
      <c r="F35" s="25"/>
      <c r="G35" s="25"/>
      <c r="H35" s="25"/>
    </row>
    <row r="36" spans="1:8" x14ac:dyDescent="0.25">
      <c r="A36" s="28" t="s">
        <v>71</v>
      </c>
      <c r="B36" s="27" t="s">
        <v>72</v>
      </c>
      <c r="C36" s="80">
        <f>SUM(C38+C44)</f>
        <v>117553.79000000001</v>
      </c>
      <c r="D36" s="80">
        <f>SUM(D38)</f>
        <v>60552.920000000006</v>
      </c>
      <c r="E36" s="56">
        <f>SUM(E38)</f>
        <v>60552.920000000006</v>
      </c>
      <c r="F36" s="23">
        <v>60552.92</v>
      </c>
      <c r="G36" s="23">
        <v>60552.92</v>
      </c>
      <c r="H36" s="23"/>
    </row>
    <row r="37" spans="1:8" ht="26.25" x14ac:dyDescent="0.25">
      <c r="A37" s="38" t="s">
        <v>54</v>
      </c>
      <c r="B37" s="31" t="s">
        <v>73</v>
      </c>
      <c r="C37" s="80">
        <f>SUM(C38)</f>
        <v>108570.11000000002</v>
      </c>
      <c r="D37" s="80">
        <f>SUM(D38)</f>
        <v>60552.920000000006</v>
      </c>
      <c r="E37" s="56">
        <f>SUM(E38)</f>
        <v>60552.920000000006</v>
      </c>
      <c r="F37" s="23">
        <v>60552.92</v>
      </c>
      <c r="G37" s="23">
        <v>60552.92</v>
      </c>
      <c r="H37" s="23"/>
    </row>
    <row r="38" spans="1:8" x14ac:dyDescent="0.25">
      <c r="A38" s="22">
        <v>3</v>
      </c>
      <c r="B38" s="35" t="s">
        <v>19</v>
      </c>
      <c r="C38" s="80">
        <f>SUM(C39)</f>
        <v>108570.11000000002</v>
      </c>
      <c r="D38" s="80">
        <f>SUM(D39)</f>
        <v>60552.920000000006</v>
      </c>
      <c r="E38" s="56">
        <f>SUM(E39+E44)</f>
        <v>60552.920000000006</v>
      </c>
      <c r="F38" s="23">
        <v>60552.92</v>
      </c>
      <c r="G38" s="23">
        <v>60552.92</v>
      </c>
      <c r="H38" s="23"/>
    </row>
    <row r="39" spans="1:8" x14ac:dyDescent="0.25">
      <c r="A39" s="22">
        <v>32</v>
      </c>
      <c r="B39" s="35" t="s">
        <v>30</v>
      </c>
      <c r="C39" s="80">
        <f>SUM(C40:C43)</f>
        <v>108570.11000000002</v>
      </c>
      <c r="D39" s="80">
        <f>SUM(D40:D43)</f>
        <v>60552.920000000006</v>
      </c>
      <c r="E39" s="56">
        <f>SUM(E40:E43)</f>
        <v>60552.920000000006</v>
      </c>
      <c r="F39" s="23">
        <v>60552.92</v>
      </c>
      <c r="G39" s="23">
        <v>60552.92</v>
      </c>
      <c r="H39" s="23"/>
    </row>
    <row r="40" spans="1:8" x14ac:dyDescent="0.25">
      <c r="A40" s="37">
        <v>321</v>
      </c>
      <c r="B40" s="24" t="s">
        <v>65</v>
      </c>
      <c r="C40" s="47">
        <v>41400.910000000003</v>
      </c>
      <c r="D40" s="47">
        <v>35218.79</v>
      </c>
      <c r="E40" s="55">
        <v>35218.79</v>
      </c>
      <c r="F40" s="25"/>
      <c r="G40" s="25"/>
      <c r="H40" s="25"/>
    </row>
    <row r="41" spans="1:8" x14ac:dyDescent="0.25">
      <c r="A41" s="37">
        <v>322</v>
      </c>
      <c r="B41" s="24" t="s">
        <v>66</v>
      </c>
      <c r="C41" s="47">
        <v>53367.48</v>
      </c>
      <c r="D41" s="47">
        <v>19821.669999999998</v>
      </c>
      <c r="E41" s="55">
        <v>19821.669999999998</v>
      </c>
      <c r="F41" s="25"/>
      <c r="G41" s="25"/>
      <c r="H41" s="25"/>
    </row>
    <row r="42" spans="1:8" x14ac:dyDescent="0.25">
      <c r="A42" s="37">
        <v>323</v>
      </c>
      <c r="B42" s="24" t="s">
        <v>74</v>
      </c>
      <c r="C42" s="47">
        <v>12438.99</v>
      </c>
      <c r="D42" s="47">
        <v>4029.09</v>
      </c>
      <c r="E42" s="55">
        <v>4029.09</v>
      </c>
      <c r="F42" s="25"/>
      <c r="G42" s="25"/>
      <c r="H42" s="25"/>
    </row>
    <row r="43" spans="1:8" x14ac:dyDescent="0.25">
      <c r="A43" s="37">
        <v>329</v>
      </c>
      <c r="B43" s="24" t="s">
        <v>75</v>
      </c>
      <c r="C43" s="47">
        <v>1362.73</v>
      </c>
      <c r="D43" s="47">
        <v>1483.37</v>
      </c>
      <c r="E43" s="55">
        <v>1483.37</v>
      </c>
      <c r="F43" s="25"/>
      <c r="G43" s="25"/>
      <c r="H43" s="25"/>
    </row>
    <row r="44" spans="1:8" x14ac:dyDescent="0.25">
      <c r="A44" s="26">
        <v>4</v>
      </c>
      <c r="B44" s="27" t="s">
        <v>110</v>
      </c>
      <c r="C44" s="80">
        <f>C45</f>
        <v>8983.68</v>
      </c>
      <c r="D44" s="80">
        <v>0</v>
      </c>
      <c r="E44" s="56">
        <v>0</v>
      </c>
      <c r="F44" s="23">
        <f t="shared" ref="F44:G45" si="2">E44</f>
        <v>0</v>
      </c>
      <c r="G44" s="23">
        <f t="shared" si="2"/>
        <v>0</v>
      </c>
      <c r="H44" s="25"/>
    </row>
    <row r="45" spans="1:8" x14ac:dyDescent="0.25">
      <c r="A45" s="26">
        <v>41</v>
      </c>
      <c r="B45" s="27" t="s">
        <v>111</v>
      </c>
      <c r="C45" s="80">
        <f>C46</f>
        <v>8983.68</v>
      </c>
      <c r="D45" s="80">
        <v>0</v>
      </c>
      <c r="E45" s="56">
        <v>0</v>
      </c>
      <c r="F45" s="23">
        <f t="shared" si="2"/>
        <v>0</v>
      </c>
      <c r="G45" s="23">
        <f t="shared" si="2"/>
        <v>0</v>
      </c>
      <c r="H45" s="25"/>
    </row>
    <row r="46" spans="1:8" x14ac:dyDescent="0.25">
      <c r="A46" s="37">
        <v>412</v>
      </c>
      <c r="B46" s="24" t="s">
        <v>105</v>
      </c>
      <c r="C46" s="89">
        <v>8983.68</v>
      </c>
      <c r="D46" s="47">
        <v>0</v>
      </c>
      <c r="E46" s="55">
        <v>0</v>
      </c>
      <c r="F46" s="25"/>
      <c r="G46" s="25"/>
      <c r="H46" s="25"/>
    </row>
    <row r="47" spans="1:8" x14ac:dyDescent="0.25">
      <c r="A47" s="22"/>
      <c r="B47" s="24"/>
      <c r="C47" s="47"/>
      <c r="D47" s="47"/>
      <c r="E47" s="55"/>
      <c r="F47" s="25"/>
      <c r="G47" s="25"/>
      <c r="H47" s="25"/>
    </row>
    <row r="48" spans="1:8" x14ac:dyDescent="0.25">
      <c r="A48" s="28" t="s">
        <v>76</v>
      </c>
      <c r="B48" s="27" t="s">
        <v>77</v>
      </c>
      <c r="C48" s="80">
        <f>SUM(C49+C60+C70)</f>
        <v>23340.82</v>
      </c>
      <c r="D48" s="80">
        <f>SUM(D49+D60+D70)</f>
        <v>17047.78</v>
      </c>
      <c r="E48" s="56">
        <f>SUM(E49+E60+E70)</f>
        <v>8300</v>
      </c>
      <c r="F48" s="23">
        <v>8300</v>
      </c>
      <c r="G48" s="23">
        <v>8300</v>
      </c>
      <c r="H48" s="23"/>
    </row>
    <row r="49" spans="1:8" x14ac:dyDescent="0.25">
      <c r="A49" s="39" t="s">
        <v>78</v>
      </c>
      <c r="B49" s="27" t="s">
        <v>79</v>
      </c>
      <c r="C49" s="80">
        <f t="shared" ref="C49:E50" si="3">SUM(C50)</f>
        <v>22181.53</v>
      </c>
      <c r="D49" s="80">
        <f t="shared" si="3"/>
        <v>8465</v>
      </c>
      <c r="E49" s="56">
        <f t="shared" si="3"/>
        <v>5300</v>
      </c>
      <c r="F49" s="23">
        <v>5300</v>
      </c>
      <c r="G49" s="23">
        <v>5300</v>
      </c>
      <c r="H49" s="41"/>
    </row>
    <row r="50" spans="1:8" x14ac:dyDescent="0.25">
      <c r="A50" s="22">
        <v>3</v>
      </c>
      <c r="B50" s="35" t="s">
        <v>19</v>
      </c>
      <c r="C50" s="80">
        <f t="shared" si="3"/>
        <v>22181.53</v>
      </c>
      <c r="D50" s="80">
        <f t="shared" si="3"/>
        <v>8465</v>
      </c>
      <c r="E50" s="56">
        <f t="shared" si="3"/>
        <v>5300</v>
      </c>
      <c r="F50" s="23">
        <v>5300</v>
      </c>
      <c r="G50" s="23">
        <v>5300</v>
      </c>
      <c r="H50" s="41"/>
    </row>
    <row r="51" spans="1:8" x14ac:dyDescent="0.25">
      <c r="A51" s="22">
        <v>32</v>
      </c>
      <c r="B51" s="35" t="s">
        <v>80</v>
      </c>
      <c r="C51" s="80">
        <f>SUM(C52:C57)</f>
        <v>22181.53</v>
      </c>
      <c r="D51" s="80">
        <f>SUM(D52:D57)</f>
        <v>8465</v>
      </c>
      <c r="E51" s="56">
        <f>SUM(E52:E57)</f>
        <v>5300</v>
      </c>
      <c r="F51" s="23">
        <v>5300</v>
      </c>
      <c r="G51" s="23">
        <v>5300</v>
      </c>
      <c r="H51" s="41"/>
    </row>
    <row r="52" spans="1:8" x14ac:dyDescent="0.25">
      <c r="A52" s="37">
        <v>321</v>
      </c>
      <c r="B52" s="24" t="s">
        <v>80</v>
      </c>
      <c r="C52" s="47">
        <v>1054.1600000000001</v>
      </c>
      <c r="D52" s="47">
        <v>150</v>
      </c>
      <c r="E52" s="55">
        <v>300</v>
      </c>
      <c r="F52" s="25"/>
      <c r="G52" s="25"/>
      <c r="H52" s="41"/>
    </row>
    <row r="53" spans="1:8" x14ac:dyDescent="0.25">
      <c r="A53" s="37">
        <v>322</v>
      </c>
      <c r="B53" s="24" t="s">
        <v>66</v>
      </c>
      <c r="C53" s="47">
        <v>6046.09</v>
      </c>
      <c r="D53" s="47">
        <v>3000</v>
      </c>
      <c r="E53" s="55">
        <v>2500</v>
      </c>
      <c r="F53" s="25"/>
      <c r="G53" s="25"/>
      <c r="H53" s="41"/>
    </row>
    <row r="54" spans="1:8" x14ac:dyDescent="0.25">
      <c r="A54" s="37">
        <v>323</v>
      </c>
      <c r="B54" s="24" t="s">
        <v>67</v>
      </c>
      <c r="C54" s="47">
        <v>13472.45</v>
      </c>
      <c r="D54" s="47">
        <v>3815</v>
      </c>
      <c r="E54" s="55">
        <v>2500</v>
      </c>
      <c r="F54" s="25"/>
      <c r="G54" s="25"/>
      <c r="H54" s="41"/>
    </row>
    <row r="55" spans="1:8" x14ac:dyDescent="0.25">
      <c r="A55" s="37">
        <v>324</v>
      </c>
      <c r="B55" s="24" t="s">
        <v>112</v>
      </c>
      <c r="C55" s="47">
        <v>0</v>
      </c>
      <c r="D55" s="47">
        <v>0</v>
      </c>
      <c r="E55" s="55">
        <v>0</v>
      </c>
      <c r="F55" s="25"/>
      <c r="G55" s="25"/>
      <c r="H55" s="41"/>
    </row>
    <row r="56" spans="1:8" x14ac:dyDescent="0.25">
      <c r="A56" s="37">
        <v>329</v>
      </c>
      <c r="B56" s="24" t="s">
        <v>113</v>
      </c>
      <c r="C56" s="47">
        <v>1510.87</v>
      </c>
      <c r="D56" s="47">
        <v>1500</v>
      </c>
      <c r="E56" s="55">
        <v>0</v>
      </c>
      <c r="F56" s="25"/>
      <c r="G56" s="25"/>
      <c r="H56" s="41"/>
    </row>
    <row r="57" spans="1:8" x14ac:dyDescent="0.25">
      <c r="A57" s="37">
        <v>343</v>
      </c>
      <c r="B57" s="24" t="s">
        <v>114</v>
      </c>
      <c r="C57" s="47">
        <v>97.96</v>
      </c>
      <c r="D57" s="47">
        <v>0</v>
      </c>
      <c r="E57" s="55">
        <v>0</v>
      </c>
      <c r="F57" s="25"/>
      <c r="G57" s="25"/>
      <c r="H57" s="41"/>
    </row>
    <row r="58" spans="1:8" x14ac:dyDescent="0.25">
      <c r="A58" s="37"/>
      <c r="B58" s="24"/>
      <c r="C58" s="47"/>
      <c r="D58" s="47"/>
      <c r="E58" s="55"/>
      <c r="F58" s="23"/>
      <c r="G58" s="23"/>
      <c r="H58" s="41"/>
    </row>
    <row r="59" spans="1:8" x14ac:dyDescent="0.25">
      <c r="A59" s="37"/>
      <c r="B59" s="24"/>
      <c r="C59" s="47"/>
      <c r="D59" s="47"/>
      <c r="E59" s="55"/>
      <c r="F59" s="23"/>
      <c r="G59" s="23"/>
      <c r="H59" s="41"/>
    </row>
    <row r="60" spans="1:8" ht="26.25" x14ac:dyDescent="0.25">
      <c r="A60" s="28" t="s">
        <v>78</v>
      </c>
      <c r="B60" s="42" t="s">
        <v>118</v>
      </c>
      <c r="C60" s="80">
        <f>SUM(C61)</f>
        <v>910.3</v>
      </c>
      <c r="D60" s="80">
        <f>SUM(D61)</f>
        <v>1082.78</v>
      </c>
      <c r="E60" s="56">
        <v>0</v>
      </c>
      <c r="F60" s="23">
        <v>0</v>
      </c>
      <c r="G60" s="23">
        <v>0</v>
      </c>
      <c r="H60" s="41"/>
    </row>
    <row r="61" spans="1:8" x14ac:dyDescent="0.25">
      <c r="A61" s="22">
        <v>3</v>
      </c>
      <c r="B61" s="35" t="s">
        <v>19</v>
      </c>
      <c r="C61" s="90">
        <f>SUM(C62)</f>
        <v>910.3</v>
      </c>
      <c r="D61" s="90">
        <f>SUM(D62+D66)</f>
        <v>1082.78</v>
      </c>
      <c r="E61" s="58">
        <v>0</v>
      </c>
      <c r="F61" s="23"/>
      <c r="G61" s="40"/>
      <c r="H61" s="23"/>
    </row>
    <row r="62" spans="1:8" x14ac:dyDescent="0.25">
      <c r="A62" s="22">
        <v>31</v>
      </c>
      <c r="B62" s="35" t="s">
        <v>22</v>
      </c>
      <c r="C62" s="90">
        <f>SUM(C63:C65)</f>
        <v>910.3</v>
      </c>
      <c r="D62" s="90">
        <v>0</v>
      </c>
      <c r="E62" s="58">
        <v>0</v>
      </c>
      <c r="F62" s="23"/>
      <c r="G62" s="40"/>
      <c r="H62" s="23"/>
    </row>
    <row r="63" spans="1:8" x14ac:dyDescent="0.25">
      <c r="A63" s="37">
        <v>311</v>
      </c>
      <c r="B63" s="24" t="s">
        <v>81</v>
      </c>
      <c r="C63" s="89">
        <v>54.68</v>
      </c>
      <c r="D63" s="89">
        <v>0</v>
      </c>
      <c r="E63" s="57">
        <v>0</v>
      </c>
      <c r="F63" s="23"/>
      <c r="G63" s="40"/>
      <c r="H63" s="25"/>
    </row>
    <row r="64" spans="1:8" x14ac:dyDescent="0.25">
      <c r="A64" s="37">
        <v>312</v>
      </c>
      <c r="B64" s="24" t="s">
        <v>57</v>
      </c>
      <c r="C64" s="89">
        <v>570.41999999999996</v>
      </c>
      <c r="D64" s="89">
        <v>0</v>
      </c>
      <c r="E64" s="57">
        <v>0</v>
      </c>
      <c r="F64" s="23"/>
      <c r="G64" s="40"/>
      <c r="H64" s="25"/>
    </row>
    <row r="65" spans="1:8" x14ac:dyDescent="0.25">
      <c r="A65" s="37">
        <v>313</v>
      </c>
      <c r="B65" s="24" t="s">
        <v>82</v>
      </c>
      <c r="C65" s="89">
        <v>285.2</v>
      </c>
      <c r="D65" s="89">
        <v>0</v>
      </c>
      <c r="E65" s="57">
        <v>0</v>
      </c>
      <c r="F65" s="23"/>
      <c r="G65" s="40"/>
      <c r="H65" s="25"/>
    </row>
    <row r="66" spans="1:8" x14ac:dyDescent="0.25">
      <c r="A66" s="22">
        <v>32</v>
      </c>
      <c r="B66" s="35" t="s">
        <v>30</v>
      </c>
      <c r="C66" s="90">
        <v>0</v>
      </c>
      <c r="D66" s="90">
        <f>SUM(D67)</f>
        <v>1082.78</v>
      </c>
      <c r="E66" s="57">
        <v>0</v>
      </c>
      <c r="F66" s="23">
        <v>0</v>
      </c>
      <c r="G66" s="105">
        <v>0</v>
      </c>
      <c r="H66" s="25"/>
    </row>
    <row r="67" spans="1:8" x14ac:dyDescent="0.25">
      <c r="A67" s="37">
        <v>323</v>
      </c>
      <c r="B67" s="24" t="s">
        <v>67</v>
      </c>
      <c r="C67" s="89">
        <v>0</v>
      </c>
      <c r="D67" s="89">
        <v>1082.78</v>
      </c>
      <c r="E67" s="57">
        <v>0</v>
      </c>
      <c r="F67" s="23"/>
      <c r="G67" s="40"/>
      <c r="H67" s="25"/>
    </row>
    <row r="68" spans="1:8" x14ac:dyDescent="0.25">
      <c r="A68" s="37"/>
      <c r="B68" s="24"/>
      <c r="C68" s="89"/>
      <c r="D68" s="89"/>
      <c r="E68" s="57"/>
      <c r="F68" s="23"/>
      <c r="G68" s="40"/>
      <c r="H68" s="25"/>
    </row>
    <row r="69" spans="1:8" x14ac:dyDescent="0.25">
      <c r="A69" s="37"/>
      <c r="B69" s="24"/>
      <c r="C69" s="89"/>
      <c r="D69" s="89"/>
      <c r="E69" s="57"/>
      <c r="F69" s="23"/>
      <c r="G69" s="105"/>
      <c r="H69" s="25"/>
    </row>
    <row r="70" spans="1:8" x14ac:dyDescent="0.25">
      <c r="A70" s="28" t="s">
        <v>78</v>
      </c>
      <c r="B70" s="42" t="s">
        <v>119</v>
      </c>
      <c r="C70" s="90">
        <f>SUM(C71+C76)</f>
        <v>248.99</v>
      </c>
      <c r="D70" s="90">
        <f>SUM(D71)</f>
        <v>7500</v>
      </c>
      <c r="E70" s="58">
        <f>SUM(E71)</f>
        <v>3000</v>
      </c>
      <c r="F70" s="23">
        <v>3000</v>
      </c>
      <c r="G70" s="105">
        <v>3000</v>
      </c>
      <c r="H70" s="25"/>
    </row>
    <row r="71" spans="1:8" x14ac:dyDescent="0.25">
      <c r="A71" s="22">
        <v>3</v>
      </c>
      <c r="B71" s="35" t="s">
        <v>120</v>
      </c>
      <c r="C71" s="90">
        <f>SUM(C72)</f>
        <v>0</v>
      </c>
      <c r="D71" s="90">
        <f>SUM(D72)</f>
        <v>7500</v>
      </c>
      <c r="E71" s="58">
        <f>SUM(E72)</f>
        <v>3000</v>
      </c>
      <c r="F71" s="23">
        <v>3000</v>
      </c>
      <c r="G71" s="105">
        <v>3000</v>
      </c>
      <c r="H71" s="25"/>
    </row>
    <row r="72" spans="1:8" x14ac:dyDescent="0.25">
      <c r="A72" s="22">
        <v>32</v>
      </c>
      <c r="B72" s="35" t="s">
        <v>30</v>
      </c>
      <c r="C72" s="90">
        <f>SUM(C73:C75)</f>
        <v>0</v>
      </c>
      <c r="D72" s="90">
        <f>SUM(D73:D75)</f>
        <v>7500</v>
      </c>
      <c r="E72" s="58">
        <f>SUM(E73:E75)</f>
        <v>3000</v>
      </c>
      <c r="F72" s="23">
        <v>3000</v>
      </c>
      <c r="G72" s="105">
        <v>3000</v>
      </c>
      <c r="H72" s="25"/>
    </row>
    <row r="73" spans="1:8" x14ac:dyDescent="0.25">
      <c r="A73" s="37">
        <v>321</v>
      </c>
      <c r="B73" s="24" t="s">
        <v>121</v>
      </c>
      <c r="C73" s="89">
        <v>0</v>
      </c>
      <c r="D73" s="89">
        <v>4500</v>
      </c>
      <c r="E73" s="57">
        <v>1500</v>
      </c>
      <c r="F73" s="23"/>
      <c r="G73" s="105"/>
      <c r="H73" s="25"/>
    </row>
    <row r="74" spans="1:8" x14ac:dyDescent="0.25">
      <c r="A74" s="37">
        <v>323</v>
      </c>
      <c r="B74" s="24" t="s">
        <v>67</v>
      </c>
      <c r="C74" s="89">
        <v>0</v>
      </c>
      <c r="D74" s="89">
        <v>3000</v>
      </c>
      <c r="E74" s="57">
        <v>1500</v>
      </c>
      <c r="F74" s="23"/>
      <c r="G74" s="105"/>
      <c r="H74" s="25"/>
    </row>
    <row r="75" spans="1:8" x14ac:dyDescent="0.25">
      <c r="A75" s="37">
        <v>324</v>
      </c>
      <c r="B75" s="24" t="s">
        <v>122</v>
      </c>
      <c r="C75" s="89">
        <v>0</v>
      </c>
      <c r="D75" s="89">
        <v>0</v>
      </c>
      <c r="E75" s="57">
        <v>0</v>
      </c>
      <c r="F75" s="23"/>
      <c r="G75" s="105"/>
      <c r="H75" s="25"/>
    </row>
    <row r="76" spans="1:8" x14ac:dyDescent="0.25">
      <c r="A76" s="22">
        <v>4</v>
      </c>
      <c r="B76" s="35" t="s">
        <v>110</v>
      </c>
      <c r="C76" s="90">
        <f>SUM(C77)</f>
        <v>248.99</v>
      </c>
      <c r="D76" s="90">
        <v>0</v>
      </c>
      <c r="E76" s="57">
        <v>0</v>
      </c>
      <c r="F76" s="23">
        <v>0</v>
      </c>
      <c r="G76" s="105">
        <v>0</v>
      </c>
      <c r="H76" s="25"/>
    </row>
    <row r="77" spans="1:8" x14ac:dyDescent="0.25">
      <c r="A77" s="22">
        <v>42</v>
      </c>
      <c r="B77" s="35" t="s">
        <v>123</v>
      </c>
      <c r="C77" s="90">
        <f>SUM(C78)</f>
        <v>248.99</v>
      </c>
      <c r="D77" s="90">
        <v>0</v>
      </c>
      <c r="E77" s="57">
        <v>0</v>
      </c>
      <c r="F77" s="23">
        <v>0</v>
      </c>
      <c r="G77" s="105">
        <v>0</v>
      </c>
      <c r="H77" s="25"/>
    </row>
    <row r="78" spans="1:8" x14ac:dyDescent="0.25">
      <c r="A78" s="37">
        <v>422</v>
      </c>
      <c r="B78" s="24" t="s">
        <v>124</v>
      </c>
      <c r="C78" s="89">
        <v>248.99</v>
      </c>
      <c r="D78" s="89">
        <v>0</v>
      </c>
      <c r="E78" s="57">
        <v>0</v>
      </c>
      <c r="F78" s="23"/>
      <c r="G78" s="40"/>
      <c r="H78" s="25"/>
    </row>
    <row r="79" spans="1:8" x14ac:dyDescent="0.25">
      <c r="A79" s="37"/>
      <c r="B79" s="24"/>
      <c r="C79" s="89"/>
      <c r="D79" s="89"/>
      <c r="E79" s="57"/>
      <c r="F79" s="23"/>
      <c r="G79" s="40"/>
      <c r="H79" s="25"/>
    </row>
    <row r="80" spans="1:8" ht="26.25" x14ac:dyDescent="0.25">
      <c r="A80" s="62">
        <v>2301</v>
      </c>
      <c r="B80" s="63" t="s">
        <v>125</v>
      </c>
      <c r="C80" s="170">
        <v>4260.3100000000004</v>
      </c>
      <c r="D80" s="170">
        <f>SUM(D81+D88+D107+D115+D124+D133+D146+D158+D167)</f>
        <v>39863.93</v>
      </c>
      <c r="E80" s="69">
        <f>SUM(E81+E88+E107+E115+E124+E133+E146+E158+E167)</f>
        <v>43164.479999999996</v>
      </c>
      <c r="F80" s="106">
        <v>43164.480000000003</v>
      </c>
      <c r="G80" s="61">
        <v>43164.480000000003</v>
      </c>
      <c r="H80" s="25"/>
    </row>
    <row r="81" spans="1:8" x14ac:dyDescent="0.25">
      <c r="A81" s="22" t="s">
        <v>83</v>
      </c>
      <c r="B81" s="35" t="s">
        <v>84</v>
      </c>
      <c r="C81" s="90">
        <v>0</v>
      </c>
      <c r="D81" s="90">
        <f>SUM(D82)</f>
        <v>12798.88</v>
      </c>
      <c r="E81" s="58">
        <f>SUM(E83)</f>
        <v>12798.88</v>
      </c>
      <c r="F81" s="36">
        <v>12798.88</v>
      </c>
      <c r="G81" s="36">
        <v>12798.88</v>
      </c>
      <c r="H81" s="23"/>
    </row>
    <row r="82" spans="1:8" x14ac:dyDescent="0.25">
      <c r="A82" s="22" t="s">
        <v>78</v>
      </c>
      <c r="B82" s="35" t="s">
        <v>85</v>
      </c>
      <c r="C82" s="90">
        <v>0</v>
      </c>
      <c r="D82" s="90">
        <f>SUM(D83)</f>
        <v>12798.88</v>
      </c>
      <c r="E82" s="58">
        <f>SUM(E83)</f>
        <v>12798.88</v>
      </c>
      <c r="F82" s="36">
        <v>12798.88</v>
      </c>
      <c r="G82" s="36">
        <v>12798.88</v>
      </c>
      <c r="H82" s="25"/>
    </row>
    <row r="83" spans="1:8" x14ac:dyDescent="0.25">
      <c r="A83" s="22">
        <v>3</v>
      </c>
      <c r="B83" s="35" t="s">
        <v>19</v>
      </c>
      <c r="C83" s="90">
        <v>0</v>
      </c>
      <c r="D83" s="90">
        <f>SUM(D84)</f>
        <v>12798.88</v>
      </c>
      <c r="E83" s="58">
        <f>SUM(E84)</f>
        <v>12798.88</v>
      </c>
      <c r="F83" s="36">
        <v>12798.88</v>
      </c>
      <c r="G83" s="36">
        <v>12798.88</v>
      </c>
      <c r="H83" s="25"/>
    </row>
    <row r="84" spans="1:8" x14ac:dyDescent="0.25">
      <c r="A84" s="22">
        <v>32</v>
      </c>
      <c r="B84" s="35" t="s">
        <v>30</v>
      </c>
      <c r="C84" s="90">
        <v>0</v>
      </c>
      <c r="D84" s="90">
        <f>SUM(D85:D86)</f>
        <v>12798.88</v>
      </c>
      <c r="E84" s="58">
        <f>SUM(E85)</f>
        <v>12798.88</v>
      </c>
      <c r="F84" s="36">
        <v>12798.88</v>
      </c>
      <c r="G84" s="36">
        <v>12798.88</v>
      </c>
      <c r="H84" s="25"/>
    </row>
    <row r="85" spans="1:8" x14ac:dyDescent="0.25">
      <c r="A85" s="37">
        <v>321</v>
      </c>
      <c r="B85" s="24" t="s">
        <v>65</v>
      </c>
      <c r="C85" s="89">
        <v>0</v>
      </c>
      <c r="D85" s="89">
        <v>12798.88</v>
      </c>
      <c r="E85" s="57">
        <v>12798.88</v>
      </c>
      <c r="F85" s="34"/>
      <c r="G85" s="36"/>
      <c r="H85" s="25"/>
    </row>
    <row r="86" spans="1:8" x14ac:dyDescent="0.25">
      <c r="A86" s="37">
        <v>322</v>
      </c>
      <c r="B86" s="24" t="s">
        <v>86</v>
      </c>
      <c r="C86" s="89">
        <v>0</v>
      </c>
      <c r="D86" s="89">
        <v>0</v>
      </c>
      <c r="E86" s="57">
        <v>0</v>
      </c>
      <c r="F86" s="34"/>
      <c r="G86" s="34"/>
      <c r="H86" s="25"/>
    </row>
    <row r="87" spans="1:8" x14ac:dyDescent="0.25">
      <c r="A87" s="22"/>
      <c r="B87" s="35"/>
      <c r="C87" s="80"/>
      <c r="D87" s="80"/>
      <c r="E87" s="56"/>
      <c r="F87" s="23"/>
      <c r="G87" s="23"/>
      <c r="H87" s="23"/>
    </row>
    <row r="88" spans="1:8" x14ac:dyDescent="0.25">
      <c r="A88" s="22" t="s">
        <v>87</v>
      </c>
      <c r="B88" s="35" t="s">
        <v>88</v>
      </c>
      <c r="C88" s="80">
        <f>SUM(C89+C96)</f>
        <v>786.75</v>
      </c>
      <c r="D88" s="80">
        <f>SUM(D89+D96)</f>
        <v>1710</v>
      </c>
      <c r="E88" s="56">
        <f>SUM(E89+E96)</f>
        <v>1000</v>
      </c>
      <c r="F88" s="23">
        <v>1000</v>
      </c>
      <c r="G88" s="23">
        <v>1000</v>
      </c>
      <c r="H88" s="23"/>
    </row>
    <row r="89" spans="1:8" x14ac:dyDescent="0.25">
      <c r="A89" s="22">
        <v>11001</v>
      </c>
      <c r="B89" s="35" t="s">
        <v>50</v>
      </c>
      <c r="C89" s="80">
        <f>SUM(C90)</f>
        <v>371.62</v>
      </c>
      <c r="D89" s="80">
        <f>SUM(D90)</f>
        <v>260</v>
      </c>
      <c r="E89" s="56">
        <v>0</v>
      </c>
      <c r="F89" s="23">
        <v>0</v>
      </c>
      <c r="G89" s="23">
        <v>0</v>
      </c>
      <c r="H89" s="23"/>
    </row>
    <row r="90" spans="1:8" x14ac:dyDescent="0.25">
      <c r="A90" s="22">
        <v>3</v>
      </c>
      <c r="B90" s="35" t="s">
        <v>19</v>
      </c>
      <c r="C90" s="80">
        <f>SUM(C91)</f>
        <v>371.62</v>
      </c>
      <c r="D90" s="47">
        <f>SUM(D91)</f>
        <v>260</v>
      </c>
      <c r="E90" s="55">
        <v>0</v>
      </c>
      <c r="F90" s="23">
        <v>0</v>
      </c>
      <c r="G90" s="23">
        <v>0</v>
      </c>
      <c r="H90" s="23"/>
    </row>
    <row r="91" spans="1:8" x14ac:dyDescent="0.25">
      <c r="A91" s="22">
        <v>32</v>
      </c>
      <c r="B91" s="35" t="s">
        <v>30</v>
      </c>
      <c r="C91" s="80">
        <f>SUM(C92:C93)</f>
        <v>371.62</v>
      </c>
      <c r="D91" s="47">
        <f>SUM(D92:D93)</f>
        <v>260</v>
      </c>
      <c r="E91" s="55">
        <v>0</v>
      </c>
      <c r="F91" s="23">
        <v>0</v>
      </c>
      <c r="G91" s="23">
        <v>0</v>
      </c>
      <c r="H91" s="23"/>
    </row>
    <row r="92" spans="1:8" x14ac:dyDescent="0.25">
      <c r="A92" s="37">
        <v>321</v>
      </c>
      <c r="B92" s="24" t="s">
        <v>126</v>
      </c>
      <c r="C92" s="47">
        <v>0</v>
      </c>
      <c r="D92" s="47">
        <v>0</v>
      </c>
      <c r="E92" s="55">
        <v>0</v>
      </c>
      <c r="F92" s="23"/>
      <c r="G92" s="23"/>
      <c r="H92" s="23"/>
    </row>
    <row r="93" spans="1:8" x14ac:dyDescent="0.25">
      <c r="A93" s="37">
        <v>323</v>
      </c>
      <c r="B93" s="24" t="s">
        <v>67</v>
      </c>
      <c r="C93" s="47">
        <v>371.62</v>
      </c>
      <c r="D93" s="47">
        <v>260</v>
      </c>
      <c r="E93" s="55">
        <v>0</v>
      </c>
      <c r="F93" s="23"/>
      <c r="G93" s="23"/>
      <c r="H93" s="23"/>
    </row>
    <row r="94" spans="1:8" x14ac:dyDescent="0.25">
      <c r="A94" s="22"/>
      <c r="B94" s="24"/>
      <c r="C94" s="47"/>
      <c r="D94" s="47"/>
      <c r="E94" s="55"/>
      <c r="F94" s="23"/>
      <c r="G94" s="23"/>
      <c r="H94" s="23"/>
    </row>
    <row r="95" spans="1:8" x14ac:dyDescent="0.25">
      <c r="A95" s="22"/>
      <c r="B95" s="24"/>
      <c r="C95" s="47"/>
      <c r="D95" s="47"/>
      <c r="E95" s="55"/>
      <c r="F95" s="23"/>
      <c r="G95" s="23"/>
      <c r="H95" s="23"/>
    </row>
    <row r="96" spans="1:8" x14ac:dyDescent="0.25">
      <c r="A96" s="22" t="s">
        <v>54</v>
      </c>
      <c r="B96" s="27" t="s">
        <v>91</v>
      </c>
      <c r="C96" s="80">
        <f>SUM(C97)</f>
        <v>415.13</v>
      </c>
      <c r="D96" s="80">
        <f>SUM(D97)</f>
        <v>1450</v>
      </c>
      <c r="E96" s="56">
        <f>SUM(E97)</f>
        <v>1000</v>
      </c>
      <c r="F96" s="23">
        <v>1000</v>
      </c>
      <c r="G96" s="23">
        <v>1000</v>
      </c>
      <c r="H96" s="23"/>
    </row>
    <row r="97" spans="1:8" x14ac:dyDescent="0.25">
      <c r="A97" s="22">
        <v>3</v>
      </c>
      <c r="B97" s="35" t="s">
        <v>19</v>
      </c>
      <c r="C97" s="80">
        <f>SUM(C98+C101)</f>
        <v>415.13</v>
      </c>
      <c r="D97" s="80">
        <f>SUM(D98+D101)</f>
        <v>1450</v>
      </c>
      <c r="E97" s="56">
        <f>SUM(E98+E101)</f>
        <v>1000</v>
      </c>
      <c r="F97" s="23">
        <v>1000</v>
      </c>
      <c r="G97" s="23">
        <v>1000</v>
      </c>
      <c r="H97" s="23"/>
    </row>
    <row r="98" spans="1:8" x14ac:dyDescent="0.25">
      <c r="A98" s="22">
        <v>31</v>
      </c>
      <c r="B98" s="27" t="s">
        <v>22</v>
      </c>
      <c r="C98" s="80">
        <f>SUM(C99:C100)</f>
        <v>79.63</v>
      </c>
      <c r="D98" s="80">
        <f>SUM(D99:D100)</f>
        <v>0</v>
      </c>
      <c r="E98" s="56">
        <f>SUM(E99)</f>
        <v>0</v>
      </c>
      <c r="F98" s="23"/>
      <c r="G98" s="23"/>
      <c r="H98" s="23"/>
    </row>
    <row r="99" spans="1:8" x14ac:dyDescent="0.25">
      <c r="A99" s="37">
        <v>311</v>
      </c>
      <c r="B99" s="33" t="s">
        <v>130</v>
      </c>
      <c r="C99" s="47">
        <v>54.68</v>
      </c>
      <c r="D99" s="47">
        <v>0</v>
      </c>
      <c r="E99" s="56">
        <v>0</v>
      </c>
      <c r="F99" s="23"/>
      <c r="G99" s="23"/>
      <c r="H99" s="23"/>
    </row>
    <row r="100" spans="1:8" x14ac:dyDescent="0.25">
      <c r="A100" s="37">
        <v>313</v>
      </c>
      <c r="B100" s="33" t="s">
        <v>127</v>
      </c>
      <c r="C100" s="47">
        <v>24.95</v>
      </c>
      <c r="D100" s="47">
        <v>0</v>
      </c>
      <c r="E100" s="56">
        <v>0</v>
      </c>
      <c r="F100" s="23"/>
      <c r="G100" s="23"/>
      <c r="H100" s="23"/>
    </row>
    <row r="101" spans="1:8" x14ac:dyDescent="0.25">
      <c r="A101" s="22">
        <v>32</v>
      </c>
      <c r="B101" s="27" t="s">
        <v>128</v>
      </c>
      <c r="C101" s="80">
        <f>SUM(C102:C105)</f>
        <v>335.5</v>
      </c>
      <c r="D101" s="80">
        <f>SUM(D102:D105)</f>
        <v>1450</v>
      </c>
      <c r="E101" s="56">
        <f>SUM(E102:E105)</f>
        <v>1000</v>
      </c>
      <c r="F101" s="23">
        <v>1000</v>
      </c>
      <c r="G101" s="23">
        <v>1000</v>
      </c>
      <c r="H101" s="23"/>
    </row>
    <row r="102" spans="1:8" x14ac:dyDescent="0.25">
      <c r="A102" s="37">
        <v>321</v>
      </c>
      <c r="B102" s="24" t="s">
        <v>129</v>
      </c>
      <c r="C102" s="47">
        <v>0</v>
      </c>
      <c r="D102" s="47">
        <v>0</v>
      </c>
      <c r="E102" s="55">
        <v>0</v>
      </c>
      <c r="F102" s="23"/>
      <c r="G102" s="23"/>
      <c r="H102" s="23"/>
    </row>
    <row r="103" spans="1:8" x14ac:dyDescent="0.25">
      <c r="A103" s="37">
        <v>322</v>
      </c>
      <c r="B103" s="24" t="s">
        <v>66</v>
      </c>
      <c r="C103" s="47">
        <v>0</v>
      </c>
      <c r="D103" s="47">
        <v>0</v>
      </c>
      <c r="E103" s="55">
        <v>0</v>
      </c>
      <c r="F103" s="23"/>
      <c r="G103" s="23"/>
      <c r="H103" s="23"/>
    </row>
    <row r="104" spans="1:8" x14ac:dyDescent="0.25">
      <c r="A104" s="37">
        <v>323</v>
      </c>
      <c r="B104" s="24" t="s">
        <v>67</v>
      </c>
      <c r="C104" s="47">
        <v>0</v>
      </c>
      <c r="D104" s="47">
        <v>1450</v>
      </c>
      <c r="E104" s="55">
        <v>1000</v>
      </c>
      <c r="F104" s="23"/>
      <c r="G104" s="23"/>
      <c r="H104" s="23"/>
    </row>
    <row r="105" spans="1:8" x14ac:dyDescent="0.25">
      <c r="A105" s="37">
        <v>329</v>
      </c>
      <c r="B105" s="24" t="s">
        <v>113</v>
      </c>
      <c r="C105" s="47">
        <v>335.5</v>
      </c>
      <c r="D105" s="47">
        <v>0</v>
      </c>
      <c r="E105" s="55">
        <v>0</v>
      </c>
      <c r="F105" s="23"/>
      <c r="G105" s="23"/>
      <c r="H105" s="23"/>
    </row>
    <row r="106" spans="1:8" ht="21.75" customHeight="1" x14ac:dyDescent="0.25">
      <c r="A106" s="22"/>
      <c r="B106" s="24"/>
      <c r="C106" s="80"/>
      <c r="D106" s="47"/>
      <c r="E106" s="55"/>
      <c r="F106" s="23"/>
      <c r="G106" s="23"/>
      <c r="H106" s="23"/>
    </row>
    <row r="107" spans="1:8" x14ac:dyDescent="0.25">
      <c r="A107" s="22" t="s">
        <v>131</v>
      </c>
      <c r="B107" s="35" t="s">
        <v>132</v>
      </c>
      <c r="C107" s="80">
        <f t="shared" ref="C107:D109" si="4">SUM(C108)</f>
        <v>0</v>
      </c>
      <c r="D107" s="80">
        <f t="shared" si="4"/>
        <v>10562.22</v>
      </c>
      <c r="E107" s="56">
        <f>SUM(E108)</f>
        <v>10000</v>
      </c>
      <c r="F107" s="23">
        <v>10000</v>
      </c>
      <c r="G107" s="23">
        <v>10000</v>
      </c>
      <c r="H107" s="23"/>
    </row>
    <row r="108" spans="1:8" x14ac:dyDescent="0.25">
      <c r="A108" s="22" t="s">
        <v>54</v>
      </c>
      <c r="B108" s="35" t="s">
        <v>92</v>
      </c>
      <c r="C108" s="80">
        <f t="shared" si="4"/>
        <v>0</v>
      </c>
      <c r="D108" s="80">
        <f t="shared" si="4"/>
        <v>10562.22</v>
      </c>
      <c r="E108" s="56">
        <f>SUM(E109)</f>
        <v>10000</v>
      </c>
      <c r="F108" s="23">
        <v>10000</v>
      </c>
      <c r="G108" s="23">
        <v>10000</v>
      </c>
      <c r="H108" s="23"/>
    </row>
    <row r="109" spans="1:8" x14ac:dyDescent="0.25">
      <c r="A109" s="22">
        <v>3</v>
      </c>
      <c r="B109" s="35" t="s">
        <v>19</v>
      </c>
      <c r="C109" s="80">
        <f t="shared" si="4"/>
        <v>0</v>
      </c>
      <c r="D109" s="80">
        <f t="shared" si="4"/>
        <v>10562.22</v>
      </c>
      <c r="E109" s="56">
        <f>SUM(E110)</f>
        <v>10000</v>
      </c>
      <c r="F109" s="23">
        <v>10000</v>
      </c>
      <c r="G109" s="23">
        <v>10000</v>
      </c>
      <c r="H109" s="25"/>
    </row>
    <row r="110" spans="1:8" x14ac:dyDescent="0.25">
      <c r="A110" s="22">
        <v>32</v>
      </c>
      <c r="B110" s="35" t="s">
        <v>30</v>
      </c>
      <c r="C110" s="80">
        <f>SUM(C111:C112)</f>
        <v>0</v>
      </c>
      <c r="D110" s="80">
        <f>SUM(D111:D112)</f>
        <v>10562.22</v>
      </c>
      <c r="E110" s="56">
        <f>SUM(E111:E112)</f>
        <v>10000</v>
      </c>
      <c r="F110" s="23">
        <v>10000</v>
      </c>
      <c r="G110" s="23">
        <v>10000</v>
      </c>
      <c r="H110" s="25"/>
    </row>
    <row r="111" spans="1:8" x14ac:dyDescent="0.25">
      <c r="A111" s="37">
        <v>323</v>
      </c>
      <c r="B111" s="24" t="s">
        <v>67</v>
      </c>
      <c r="C111" s="47">
        <v>0</v>
      </c>
      <c r="D111" s="47">
        <v>2130.2199999999998</v>
      </c>
      <c r="E111" s="55">
        <v>2000</v>
      </c>
      <c r="F111" s="25"/>
      <c r="G111" s="25"/>
      <c r="H111" s="23"/>
    </row>
    <row r="112" spans="1:8" x14ac:dyDescent="0.25">
      <c r="A112" s="37">
        <v>329</v>
      </c>
      <c r="B112" s="24" t="s">
        <v>113</v>
      </c>
      <c r="C112" s="47">
        <v>0</v>
      </c>
      <c r="D112" s="47">
        <v>8432</v>
      </c>
      <c r="E112" s="55">
        <v>8000</v>
      </c>
      <c r="F112" s="25"/>
      <c r="G112" s="25"/>
      <c r="H112" s="23"/>
    </row>
    <row r="113" spans="1:8" x14ac:dyDescent="0.25">
      <c r="A113" s="22"/>
      <c r="B113" s="24"/>
      <c r="C113" s="47"/>
      <c r="D113" s="47"/>
      <c r="E113" s="55"/>
      <c r="F113" s="25"/>
      <c r="G113" s="25"/>
      <c r="H113" s="23"/>
    </row>
    <row r="114" spans="1:8" x14ac:dyDescent="0.25">
      <c r="A114" s="22"/>
      <c r="B114" s="35"/>
      <c r="C114" s="80"/>
      <c r="D114" s="47"/>
      <c r="E114" s="55"/>
      <c r="F114" s="23"/>
      <c r="G114" s="23"/>
      <c r="H114" s="23"/>
    </row>
    <row r="115" spans="1:8" x14ac:dyDescent="0.25">
      <c r="A115" s="28" t="s">
        <v>133</v>
      </c>
      <c r="B115" s="27" t="s">
        <v>134</v>
      </c>
      <c r="C115" s="80">
        <f t="shared" ref="C115:D117" si="5">SUM(C116)</f>
        <v>248.73000000000002</v>
      </c>
      <c r="D115" s="80">
        <f t="shared" si="5"/>
        <v>1000</v>
      </c>
      <c r="E115" s="56">
        <f>SUM(E116)</f>
        <v>1000</v>
      </c>
      <c r="F115" s="23">
        <v>1000</v>
      </c>
      <c r="G115" s="23">
        <v>1000</v>
      </c>
      <c r="H115" s="23"/>
    </row>
    <row r="116" spans="1:8" x14ac:dyDescent="0.25">
      <c r="A116" s="22" t="s">
        <v>78</v>
      </c>
      <c r="B116" s="35" t="s">
        <v>135</v>
      </c>
      <c r="C116" s="80">
        <f t="shared" si="5"/>
        <v>248.73000000000002</v>
      </c>
      <c r="D116" s="80">
        <f t="shared" si="5"/>
        <v>1000</v>
      </c>
      <c r="E116" s="56">
        <f>SUM(E117)</f>
        <v>1000</v>
      </c>
      <c r="F116" s="23">
        <v>1000</v>
      </c>
      <c r="G116" s="23">
        <v>1000</v>
      </c>
      <c r="H116" s="23"/>
    </row>
    <row r="117" spans="1:8" x14ac:dyDescent="0.25">
      <c r="A117" s="22">
        <v>3</v>
      </c>
      <c r="B117" s="35" t="s">
        <v>19</v>
      </c>
      <c r="C117" s="80">
        <f t="shared" si="5"/>
        <v>248.73000000000002</v>
      </c>
      <c r="D117" s="80">
        <f t="shared" si="5"/>
        <v>1000</v>
      </c>
      <c r="E117" s="56">
        <f>SUM(E118)</f>
        <v>1000</v>
      </c>
      <c r="F117" s="23">
        <v>1000</v>
      </c>
      <c r="G117" s="23">
        <v>1000</v>
      </c>
      <c r="H117" s="23"/>
    </row>
    <row r="118" spans="1:8" x14ac:dyDescent="0.25">
      <c r="A118" s="22">
        <v>32</v>
      </c>
      <c r="B118" s="35" t="s">
        <v>30</v>
      </c>
      <c r="C118" s="80">
        <f>SUM(C119:C121)</f>
        <v>248.73000000000002</v>
      </c>
      <c r="D118" s="80">
        <f>SUM(D119:D121)</f>
        <v>1000</v>
      </c>
      <c r="E118" s="56">
        <f>SUM(E119:E121)</f>
        <v>1000</v>
      </c>
      <c r="F118" s="23">
        <v>1000</v>
      </c>
      <c r="G118" s="23">
        <v>1000</v>
      </c>
      <c r="H118" s="23"/>
    </row>
    <row r="119" spans="1:8" x14ac:dyDescent="0.25">
      <c r="A119" s="37">
        <v>322</v>
      </c>
      <c r="B119" s="24" t="s">
        <v>66</v>
      </c>
      <c r="C119" s="47">
        <v>52.96</v>
      </c>
      <c r="D119" s="80">
        <v>0</v>
      </c>
      <c r="E119" s="55">
        <v>500</v>
      </c>
      <c r="F119" s="23"/>
      <c r="G119" s="23"/>
      <c r="H119" s="23"/>
    </row>
    <row r="120" spans="1:8" x14ac:dyDescent="0.25">
      <c r="A120" s="37">
        <v>323</v>
      </c>
      <c r="B120" s="24" t="s">
        <v>67</v>
      </c>
      <c r="C120" s="47">
        <v>195.77</v>
      </c>
      <c r="D120" s="80">
        <v>0</v>
      </c>
      <c r="E120" s="55">
        <v>250</v>
      </c>
      <c r="F120" s="23"/>
      <c r="G120" s="23"/>
      <c r="H120" s="23"/>
    </row>
    <row r="121" spans="1:8" x14ac:dyDescent="0.25">
      <c r="A121" s="37">
        <v>329</v>
      </c>
      <c r="B121" s="24" t="s">
        <v>136</v>
      </c>
      <c r="C121" s="47">
        <v>0</v>
      </c>
      <c r="D121" s="80">
        <v>1000</v>
      </c>
      <c r="E121" s="55">
        <v>250</v>
      </c>
      <c r="F121" s="23"/>
      <c r="G121" s="23"/>
      <c r="H121" s="23"/>
    </row>
    <row r="122" spans="1:8" x14ac:dyDescent="0.25">
      <c r="A122" s="22"/>
      <c r="B122" s="35"/>
      <c r="C122" s="80"/>
      <c r="D122" s="80"/>
      <c r="E122" s="56"/>
      <c r="F122" s="23"/>
      <c r="G122" s="23"/>
      <c r="H122" s="23"/>
    </row>
    <row r="123" spans="1:8" x14ac:dyDescent="0.25">
      <c r="A123" s="22"/>
      <c r="B123" s="35"/>
      <c r="C123" s="80"/>
      <c r="D123" s="80"/>
      <c r="E123" s="56"/>
      <c r="F123" s="23"/>
      <c r="G123" s="23"/>
      <c r="H123" s="23"/>
    </row>
    <row r="124" spans="1:8" x14ac:dyDescent="0.25">
      <c r="A124" s="28" t="s">
        <v>137</v>
      </c>
      <c r="B124" s="27" t="s">
        <v>138</v>
      </c>
      <c r="C124" s="80">
        <f>SUM(C125)</f>
        <v>517.73</v>
      </c>
      <c r="D124" s="80">
        <v>0</v>
      </c>
      <c r="E124" s="56">
        <f>SUM(E125)</f>
        <v>1000</v>
      </c>
      <c r="F124" s="23">
        <v>1000</v>
      </c>
      <c r="G124" s="23">
        <v>1000</v>
      </c>
      <c r="H124" s="23"/>
    </row>
    <row r="125" spans="1:8" x14ac:dyDescent="0.25">
      <c r="A125" s="22" t="s">
        <v>78</v>
      </c>
      <c r="B125" s="35" t="s">
        <v>135</v>
      </c>
      <c r="C125" s="80">
        <f>SUM(C126)</f>
        <v>517.73</v>
      </c>
      <c r="D125" s="80">
        <v>0</v>
      </c>
      <c r="E125" s="56">
        <f>SUM(E126)</f>
        <v>1000</v>
      </c>
      <c r="F125" s="23">
        <v>1000</v>
      </c>
      <c r="G125" s="23">
        <v>1000</v>
      </c>
      <c r="H125" s="23"/>
    </row>
    <row r="126" spans="1:8" x14ac:dyDescent="0.25">
      <c r="A126" s="22">
        <v>3</v>
      </c>
      <c r="B126" s="35" t="s">
        <v>19</v>
      </c>
      <c r="C126" s="80">
        <f>SUM(C127)</f>
        <v>517.73</v>
      </c>
      <c r="D126" s="80">
        <v>0</v>
      </c>
      <c r="E126" s="56">
        <f>SUM(E127)</f>
        <v>1000</v>
      </c>
      <c r="F126" s="23">
        <v>1000</v>
      </c>
      <c r="G126" s="23">
        <v>1000</v>
      </c>
      <c r="H126" s="23"/>
    </row>
    <row r="127" spans="1:8" x14ac:dyDescent="0.25">
      <c r="A127" s="22">
        <v>32</v>
      </c>
      <c r="B127" s="35" t="s">
        <v>30</v>
      </c>
      <c r="C127" s="80">
        <f>SUM(C128:C130)</f>
        <v>517.73</v>
      </c>
      <c r="D127" s="80">
        <v>0</v>
      </c>
      <c r="E127" s="56">
        <f>SUM(E128:E130)</f>
        <v>1000</v>
      </c>
      <c r="F127" s="23">
        <v>1000</v>
      </c>
      <c r="G127" s="23">
        <v>1000</v>
      </c>
      <c r="H127" s="23"/>
    </row>
    <row r="128" spans="1:8" x14ac:dyDescent="0.25">
      <c r="A128" s="37">
        <v>321</v>
      </c>
      <c r="B128" s="24" t="s">
        <v>65</v>
      </c>
      <c r="C128" s="47">
        <v>26.55</v>
      </c>
      <c r="D128" s="47">
        <v>0</v>
      </c>
      <c r="E128" s="55">
        <v>0</v>
      </c>
      <c r="F128" s="23"/>
      <c r="G128" s="23"/>
      <c r="H128" s="23"/>
    </row>
    <row r="129" spans="1:8" x14ac:dyDescent="0.25">
      <c r="A129" s="37">
        <v>322</v>
      </c>
      <c r="B129" s="24" t="s">
        <v>66</v>
      </c>
      <c r="C129" s="47">
        <v>26.65</v>
      </c>
      <c r="D129" s="47">
        <v>0</v>
      </c>
      <c r="E129" s="55">
        <v>500</v>
      </c>
      <c r="F129" s="23"/>
      <c r="G129" s="23"/>
      <c r="H129" s="23"/>
    </row>
    <row r="130" spans="1:8" x14ac:dyDescent="0.25">
      <c r="A130" s="37">
        <v>323</v>
      </c>
      <c r="B130" s="24" t="s">
        <v>67</v>
      </c>
      <c r="C130" s="47">
        <v>464.53</v>
      </c>
      <c r="D130" s="47">
        <v>0</v>
      </c>
      <c r="E130" s="55">
        <v>500</v>
      </c>
      <c r="F130" s="23"/>
      <c r="G130" s="23"/>
      <c r="H130" s="23"/>
    </row>
    <row r="131" spans="1:8" x14ac:dyDescent="0.25">
      <c r="A131" s="22"/>
      <c r="B131" s="35"/>
      <c r="C131" s="80"/>
      <c r="D131" s="80"/>
      <c r="E131" s="56"/>
      <c r="F131" s="23"/>
      <c r="G131" s="23"/>
      <c r="H131" s="23"/>
    </row>
    <row r="132" spans="1:8" x14ac:dyDescent="0.25">
      <c r="A132" s="28"/>
      <c r="B132" s="31"/>
      <c r="C132" s="80"/>
      <c r="D132" s="80"/>
      <c r="E132" s="56"/>
      <c r="F132" s="23"/>
      <c r="G132" s="23"/>
      <c r="H132" s="23"/>
    </row>
    <row r="133" spans="1:8" ht="26.25" x14ac:dyDescent="0.25">
      <c r="A133" s="28" t="s">
        <v>93</v>
      </c>
      <c r="B133" s="27" t="s">
        <v>94</v>
      </c>
      <c r="C133" s="90">
        <v>0</v>
      </c>
      <c r="D133" s="90">
        <f>SUM(D134+D140)</f>
        <v>7465.6</v>
      </c>
      <c r="E133" s="58">
        <f>SUM(E134+E140)</f>
        <v>7465.6</v>
      </c>
      <c r="F133" s="23">
        <v>7465.6</v>
      </c>
      <c r="G133" s="23">
        <f>SUM(F133)</f>
        <v>7465.6</v>
      </c>
      <c r="H133" s="23"/>
    </row>
    <row r="134" spans="1:8" x14ac:dyDescent="0.25">
      <c r="A134" s="28" t="s">
        <v>78</v>
      </c>
      <c r="B134" s="27" t="s">
        <v>160</v>
      </c>
      <c r="C134" s="89">
        <v>0</v>
      </c>
      <c r="D134" s="90">
        <f>SUM(D135)</f>
        <v>3070.4</v>
      </c>
      <c r="E134" s="58">
        <f>SUM(E135)</f>
        <v>3070.4</v>
      </c>
      <c r="F134" s="23">
        <v>3070.4</v>
      </c>
      <c r="G134" s="23">
        <f>SUM(F134)</f>
        <v>3070.4</v>
      </c>
      <c r="H134" s="25"/>
    </row>
    <row r="135" spans="1:8" x14ac:dyDescent="0.25">
      <c r="A135" s="26">
        <v>3</v>
      </c>
      <c r="B135" s="42" t="s">
        <v>19</v>
      </c>
      <c r="C135" s="90">
        <v>0</v>
      </c>
      <c r="D135" s="90">
        <f>SUM(D136)</f>
        <v>3070.4</v>
      </c>
      <c r="E135" s="58">
        <f>SUM(E137)</f>
        <v>3070.4</v>
      </c>
      <c r="F135" s="23">
        <v>3070.4</v>
      </c>
      <c r="G135" s="23">
        <f>SUM(F135)</f>
        <v>3070.4</v>
      </c>
      <c r="H135" s="25"/>
    </row>
    <row r="136" spans="1:8" x14ac:dyDescent="0.25">
      <c r="A136" s="26">
        <v>37</v>
      </c>
      <c r="B136" s="27" t="s">
        <v>161</v>
      </c>
      <c r="C136" s="90">
        <v>0</v>
      </c>
      <c r="D136" s="90">
        <f>SUM(D137)</f>
        <v>3070.4</v>
      </c>
      <c r="E136" s="58">
        <f>SUM(E137)</f>
        <v>3070.4</v>
      </c>
      <c r="F136" s="23">
        <v>3070.4</v>
      </c>
      <c r="G136" s="23">
        <f>SUM(F136)</f>
        <v>3070.4</v>
      </c>
      <c r="H136" s="25"/>
    </row>
    <row r="137" spans="1:8" x14ac:dyDescent="0.25">
      <c r="A137" s="32">
        <v>372</v>
      </c>
      <c r="B137" s="33" t="s">
        <v>161</v>
      </c>
      <c r="C137" s="89">
        <v>0</v>
      </c>
      <c r="D137" s="89">
        <v>3070.4</v>
      </c>
      <c r="E137" s="57">
        <v>3070.4</v>
      </c>
      <c r="F137" s="23"/>
      <c r="G137" s="23"/>
      <c r="H137" s="25"/>
    </row>
    <row r="138" spans="1:8" x14ac:dyDescent="0.25">
      <c r="A138" s="32"/>
      <c r="B138" s="27"/>
      <c r="C138" s="89"/>
      <c r="D138" s="89"/>
      <c r="E138" s="58"/>
      <c r="F138" s="23"/>
      <c r="G138" s="23"/>
      <c r="H138" s="25"/>
    </row>
    <row r="139" spans="1:8" x14ac:dyDescent="0.25">
      <c r="A139" s="32"/>
      <c r="B139" s="27"/>
      <c r="C139" s="89"/>
      <c r="D139" s="89"/>
      <c r="E139" s="58"/>
      <c r="F139" s="23"/>
      <c r="G139" s="23"/>
      <c r="H139" s="25"/>
    </row>
    <row r="140" spans="1:8" x14ac:dyDescent="0.25">
      <c r="A140" s="28" t="s">
        <v>78</v>
      </c>
      <c r="B140" s="27" t="s">
        <v>185</v>
      </c>
      <c r="C140" s="90">
        <v>0</v>
      </c>
      <c r="D140" s="90">
        <f t="shared" ref="D140:E142" si="6">SUM(D141)</f>
        <v>4395.2</v>
      </c>
      <c r="E140" s="58">
        <f t="shared" si="6"/>
        <v>4395.2</v>
      </c>
      <c r="F140" s="23">
        <v>4395.2</v>
      </c>
      <c r="G140" s="23">
        <v>4395.2</v>
      </c>
      <c r="H140" s="25"/>
    </row>
    <row r="141" spans="1:8" x14ac:dyDescent="0.25">
      <c r="A141" s="26">
        <v>3</v>
      </c>
      <c r="B141" s="42" t="s">
        <v>19</v>
      </c>
      <c r="C141" s="90">
        <v>0</v>
      </c>
      <c r="D141" s="90">
        <f t="shared" si="6"/>
        <v>4395.2</v>
      </c>
      <c r="E141" s="58">
        <f t="shared" si="6"/>
        <v>4395.2</v>
      </c>
      <c r="F141" s="23">
        <v>4395.2</v>
      </c>
      <c r="G141" s="23">
        <v>4395.2</v>
      </c>
      <c r="H141" s="25"/>
    </row>
    <row r="142" spans="1:8" x14ac:dyDescent="0.25">
      <c r="A142" s="26">
        <v>37</v>
      </c>
      <c r="B142" s="27" t="s">
        <v>161</v>
      </c>
      <c r="C142" s="90">
        <v>0</v>
      </c>
      <c r="D142" s="90">
        <f t="shared" si="6"/>
        <v>4395.2</v>
      </c>
      <c r="E142" s="58">
        <f t="shared" si="6"/>
        <v>4395.2</v>
      </c>
      <c r="F142" s="23">
        <v>4395.2</v>
      </c>
      <c r="G142" s="23">
        <v>4395.2</v>
      </c>
      <c r="H142" s="25"/>
    </row>
    <row r="143" spans="1:8" x14ac:dyDescent="0.25">
      <c r="A143" s="32">
        <v>372</v>
      </c>
      <c r="B143" s="33" t="s">
        <v>161</v>
      </c>
      <c r="C143" s="89">
        <v>0</v>
      </c>
      <c r="D143" s="89">
        <v>4395.2</v>
      </c>
      <c r="E143" s="57">
        <v>4395.2</v>
      </c>
      <c r="F143" s="23"/>
      <c r="G143" s="23"/>
      <c r="H143" s="25"/>
    </row>
    <row r="144" spans="1:8" x14ac:dyDescent="0.25">
      <c r="A144" s="32"/>
      <c r="B144" s="33"/>
      <c r="C144" s="89"/>
      <c r="D144" s="89"/>
      <c r="E144" s="58"/>
      <c r="F144" s="23"/>
      <c r="G144" s="23"/>
      <c r="H144" s="25"/>
    </row>
    <row r="145" spans="1:8" x14ac:dyDescent="0.25">
      <c r="A145" s="65"/>
      <c r="B145" s="64"/>
      <c r="C145" s="97"/>
      <c r="D145" s="80"/>
      <c r="E145" s="56"/>
      <c r="F145" s="23"/>
      <c r="G145" s="23"/>
      <c r="H145" s="23"/>
    </row>
    <row r="146" spans="1:8" x14ac:dyDescent="0.25">
      <c r="A146" s="28" t="s">
        <v>96</v>
      </c>
      <c r="B146" s="27" t="s">
        <v>139</v>
      </c>
      <c r="C146" s="80">
        <f>SUM(C147)</f>
        <v>1257.94</v>
      </c>
      <c r="D146" s="80">
        <f>SUM(D147)</f>
        <v>5000</v>
      </c>
      <c r="E146" s="56">
        <f>SUM(E147)</f>
        <v>8000</v>
      </c>
      <c r="F146" s="23">
        <f t="shared" ref="F146:G149" si="7">SUM(E146)</f>
        <v>8000</v>
      </c>
      <c r="G146" s="23">
        <f t="shared" si="7"/>
        <v>8000</v>
      </c>
      <c r="H146" s="23"/>
    </row>
    <row r="147" spans="1:8" x14ac:dyDescent="0.25">
      <c r="A147" s="28" t="s">
        <v>78</v>
      </c>
      <c r="B147" s="42" t="s">
        <v>140</v>
      </c>
      <c r="C147" s="80">
        <f>SUM(C148)</f>
        <v>1257.94</v>
      </c>
      <c r="D147" s="80">
        <f>SUM(D148+D154)</f>
        <v>5000</v>
      </c>
      <c r="E147" s="56">
        <f>SUM(E148+E154)</f>
        <v>8000</v>
      </c>
      <c r="F147" s="23">
        <f t="shared" si="7"/>
        <v>8000</v>
      </c>
      <c r="G147" s="23">
        <f t="shared" si="7"/>
        <v>8000</v>
      </c>
      <c r="H147" s="25"/>
    </row>
    <row r="148" spans="1:8" x14ac:dyDescent="0.25">
      <c r="A148" s="66">
        <v>3</v>
      </c>
      <c r="B148" s="42" t="s">
        <v>19</v>
      </c>
      <c r="C148" s="80">
        <f>SUM(C149)</f>
        <v>1257.94</v>
      </c>
      <c r="D148" s="80">
        <f>SUM(D149)</f>
        <v>3200</v>
      </c>
      <c r="E148" s="56">
        <f>SUM(E149)</f>
        <v>8000</v>
      </c>
      <c r="F148" s="23">
        <f t="shared" si="7"/>
        <v>8000</v>
      </c>
      <c r="G148" s="23">
        <f t="shared" si="7"/>
        <v>8000</v>
      </c>
      <c r="H148" s="25"/>
    </row>
    <row r="149" spans="1:8" x14ac:dyDescent="0.25">
      <c r="A149" s="66">
        <v>32</v>
      </c>
      <c r="B149" s="42" t="s">
        <v>30</v>
      </c>
      <c r="C149" s="80">
        <f>SUM(C150:C153)</f>
        <v>1257.94</v>
      </c>
      <c r="D149" s="80">
        <f>SUM(D150:D153)</f>
        <v>3200</v>
      </c>
      <c r="E149" s="56">
        <f>SUM(E150:E153)</f>
        <v>8000</v>
      </c>
      <c r="F149" s="23">
        <f t="shared" si="7"/>
        <v>8000</v>
      </c>
      <c r="G149" s="23">
        <f t="shared" si="7"/>
        <v>8000</v>
      </c>
      <c r="H149" s="25"/>
    </row>
    <row r="150" spans="1:8" x14ac:dyDescent="0.25">
      <c r="A150" s="37">
        <v>321</v>
      </c>
      <c r="B150" s="24" t="s">
        <v>129</v>
      </c>
      <c r="C150" s="89">
        <v>0</v>
      </c>
      <c r="D150" s="89">
        <v>650</v>
      </c>
      <c r="E150" s="57">
        <v>3000</v>
      </c>
      <c r="F150" s="34"/>
      <c r="G150" s="34"/>
      <c r="H150" s="25"/>
    </row>
    <row r="151" spans="1:8" x14ac:dyDescent="0.25">
      <c r="A151" s="37">
        <v>322</v>
      </c>
      <c r="B151" s="24" t="s">
        <v>66</v>
      </c>
      <c r="C151" s="89">
        <v>38.53</v>
      </c>
      <c r="D151" s="89">
        <v>600</v>
      </c>
      <c r="E151" s="57">
        <v>2000</v>
      </c>
      <c r="F151" s="34"/>
      <c r="G151" s="34"/>
      <c r="H151" s="25"/>
    </row>
    <row r="152" spans="1:8" x14ac:dyDescent="0.25">
      <c r="A152" s="37">
        <v>323</v>
      </c>
      <c r="B152" s="24" t="s">
        <v>67</v>
      </c>
      <c r="C152" s="47">
        <v>973.85</v>
      </c>
      <c r="D152" s="47">
        <v>1950</v>
      </c>
      <c r="E152" s="55">
        <v>3000</v>
      </c>
      <c r="F152" s="25"/>
      <c r="G152" s="25"/>
      <c r="H152" s="25"/>
    </row>
    <row r="153" spans="1:8" x14ac:dyDescent="0.25">
      <c r="A153" s="37">
        <v>329</v>
      </c>
      <c r="B153" s="24" t="s">
        <v>90</v>
      </c>
      <c r="C153" s="47">
        <v>245.56</v>
      </c>
      <c r="D153" s="47">
        <v>0</v>
      </c>
      <c r="E153" s="55">
        <v>0</v>
      </c>
      <c r="F153" s="25"/>
      <c r="G153" s="25"/>
      <c r="H153" s="25"/>
    </row>
    <row r="154" spans="1:8" x14ac:dyDescent="0.25">
      <c r="A154" s="22">
        <v>4</v>
      </c>
      <c r="B154" s="68" t="s">
        <v>115</v>
      </c>
      <c r="C154" s="80">
        <v>0</v>
      </c>
      <c r="D154" s="80">
        <f>SUM(D155)</f>
        <v>1800</v>
      </c>
      <c r="E154" s="56">
        <f>SUM(E155)</f>
        <v>0</v>
      </c>
      <c r="F154" s="23">
        <v>0</v>
      </c>
      <c r="G154" s="23">
        <v>0</v>
      </c>
      <c r="H154" s="25"/>
    </row>
    <row r="155" spans="1:8" x14ac:dyDescent="0.25">
      <c r="A155" s="22">
        <v>42</v>
      </c>
      <c r="B155" s="35" t="s">
        <v>116</v>
      </c>
      <c r="C155" s="80">
        <v>0</v>
      </c>
      <c r="D155" s="80">
        <f>SUM(D156)</f>
        <v>1800</v>
      </c>
      <c r="E155" s="56">
        <f>SUM(E156)</f>
        <v>0</v>
      </c>
      <c r="F155" s="23">
        <v>0</v>
      </c>
      <c r="G155" s="23">
        <v>0</v>
      </c>
      <c r="H155" s="25"/>
    </row>
    <row r="156" spans="1:8" x14ac:dyDescent="0.25">
      <c r="A156" s="37">
        <v>422</v>
      </c>
      <c r="B156" s="24" t="s">
        <v>116</v>
      </c>
      <c r="C156" s="47">
        <v>0</v>
      </c>
      <c r="D156" s="47">
        <v>1800</v>
      </c>
      <c r="E156" s="55">
        <v>0</v>
      </c>
      <c r="F156" s="25"/>
      <c r="G156" s="25"/>
      <c r="H156" s="25"/>
    </row>
    <row r="157" spans="1:8" x14ac:dyDescent="0.25">
      <c r="A157" s="22"/>
      <c r="B157" s="35"/>
      <c r="C157" s="80"/>
      <c r="D157" s="80"/>
      <c r="E157" s="56"/>
      <c r="F157" s="25"/>
      <c r="G157" s="25"/>
      <c r="H157" s="23"/>
    </row>
    <row r="158" spans="1:8" x14ac:dyDescent="0.25">
      <c r="A158" s="43" t="s">
        <v>141</v>
      </c>
      <c r="B158" s="35" t="s">
        <v>142</v>
      </c>
      <c r="C158" s="80">
        <v>0</v>
      </c>
      <c r="D158" s="80">
        <v>0</v>
      </c>
      <c r="E158" s="56">
        <f>SUM(E159)</f>
        <v>300</v>
      </c>
      <c r="F158" s="80">
        <v>300</v>
      </c>
      <c r="G158" s="80">
        <v>300</v>
      </c>
      <c r="H158" s="23"/>
    </row>
    <row r="159" spans="1:8" x14ac:dyDescent="0.25">
      <c r="A159" s="22" t="s">
        <v>78</v>
      </c>
      <c r="B159" s="35" t="s">
        <v>143</v>
      </c>
      <c r="C159" s="80">
        <f>SUM(C162:C163)</f>
        <v>0</v>
      </c>
      <c r="D159" s="80">
        <v>0</v>
      </c>
      <c r="E159" s="56">
        <f>SUM(E162)</f>
        <v>300</v>
      </c>
      <c r="F159" s="80">
        <v>300</v>
      </c>
      <c r="G159" s="80">
        <v>300</v>
      </c>
      <c r="H159" s="23"/>
    </row>
    <row r="160" spans="1:8" x14ac:dyDescent="0.25">
      <c r="A160" s="22">
        <v>3</v>
      </c>
      <c r="B160" s="42" t="s">
        <v>19</v>
      </c>
      <c r="C160" s="80">
        <v>0</v>
      </c>
      <c r="D160" s="80">
        <v>0</v>
      </c>
      <c r="E160" s="56">
        <f>SUM(E161)</f>
        <v>300</v>
      </c>
      <c r="F160" s="80">
        <v>300</v>
      </c>
      <c r="G160" s="80">
        <v>300</v>
      </c>
      <c r="H160" s="23"/>
    </row>
    <row r="161" spans="1:8" x14ac:dyDescent="0.25">
      <c r="A161" s="22">
        <v>32</v>
      </c>
      <c r="B161" s="42" t="s">
        <v>30</v>
      </c>
      <c r="C161" s="80">
        <v>0</v>
      </c>
      <c r="D161" s="80">
        <v>0</v>
      </c>
      <c r="E161" s="56">
        <f>SUM(E162)</f>
        <v>300</v>
      </c>
      <c r="F161" s="80">
        <v>300</v>
      </c>
      <c r="G161" s="80">
        <v>300</v>
      </c>
      <c r="H161" s="23"/>
    </row>
    <row r="162" spans="1:8" x14ac:dyDescent="0.25">
      <c r="A162" s="37">
        <v>321</v>
      </c>
      <c r="B162" s="24" t="s">
        <v>95</v>
      </c>
      <c r="C162" s="47">
        <v>0</v>
      </c>
      <c r="D162" s="47">
        <v>0</v>
      </c>
      <c r="E162" s="55">
        <v>300</v>
      </c>
      <c r="F162" s="25"/>
      <c r="G162" s="25"/>
      <c r="H162" s="25"/>
    </row>
    <row r="163" spans="1:8" x14ac:dyDescent="0.25">
      <c r="A163" s="37">
        <v>324</v>
      </c>
      <c r="B163" s="24" t="s">
        <v>144</v>
      </c>
      <c r="C163" s="47">
        <v>0</v>
      </c>
      <c r="D163" s="47">
        <v>0</v>
      </c>
      <c r="E163" s="55">
        <v>0</v>
      </c>
      <c r="F163" s="25"/>
      <c r="G163" s="25"/>
      <c r="H163" s="25"/>
    </row>
    <row r="164" spans="1:8" x14ac:dyDescent="0.25">
      <c r="A164" s="28"/>
      <c r="B164" s="27"/>
      <c r="C164" s="80"/>
      <c r="D164" s="80"/>
      <c r="E164" s="56"/>
      <c r="F164" s="23"/>
      <c r="G164" s="23"/>
      <c r="H164" s="44"/>
    </row>
    <row r="165" spans="1:8" x14ac:dyDescent="0.25">
      <c r="A165" s="22"/>
      <c r="B165" s="35"/>
      <c r="C165" s="80"/>
      <c r="D165" s="80"/>
      <c r="E165" s="56"/>
      <c r="F165" s="23"/>
      <c r="G165" s="23"/>
      <c r="H165" s="23"/>
    </row>
    <row r="166" spans="1:8" x14ac:dyDescent="0.25">
      <c r="A166" s="45"/>
      <c r="B166" s="46"/>
      <c r="C166" s="47"/>
      <c r="D166" s="47"/>
      <c r="E166" s="55"/>
      <c r="F166" s="47"/>
      <c r="G166" s="47"/>
      <c r="H166" s="47"/>
    </row>
    <row r="167" spans="1:8" x14ac:dyDescent="0.25">
      <c r="A167" s="28" t="s">
        <v>97</v>
      </c>
      <c r="B167" s="27" t="s">
        <v>98</v>
      </c>
      <c r="C167" s="80">
        <f>SUM(C169)</f>
        <v>1532.79</v>
      </c>
      <c r="D167" s="80">
        <f t="shared" ref="D167:E169" si="8">SUM(D168)</f>
        <v>1327.23</v>
      </c>
      <c r="E167" s="56">
        <f t="shared" si="8"/>
        <v>1600</v>
      </c>
      <c r="F167" s="23">
        <v>1600</v>
      </c>
      <c r="G167" s="23">
        <v>1600</v>
      </c>
      <c r="H167" s="23"/>
    </row>
    <row r="168" spans="1:8" x14ac:dyDescent="0.25">
      <c r="A168" s="43">
        <v>11001</v>
      </c>
      <c r="B168" s="35" t="s">
        <v>50</v>
      </c>
      <c r="C168" s="80">
        <f>SUM(C169)</f>
        <v>1532.79</v>
      </c>
      <c r="D168" s="80">
        <f t="shared" si="8"/>
        <v>1327.23</v>
      </c>
      <c r="E168" s="56">
        <f t="shared" si="8"/>
        <v>1600</v>
      </c>
      <c r="F168" s="23">
        <v>1600</v>
      </c>
      <c r="G168" s="23">
        <v>1600</v>
      </c>
      <c r="H168" s="25"/>
    </row>
    <row r="169" spans="1:8" x14ac:dyDescent="0.25">
      <c r="A169" s="22">
        <v>3</v>
      </c>
      <c r="B169" s="35" t="s">
        <v>19</v>
      </c>
      <c r="C169" s="80">
        <f>SUM(C170)</f>
        <v>1532.79</v>
      </c>
      <c r="D169" s="80">
        <f t="shared" si="8"/>
        <v>1327.23</v>
      </c>
      <c r="E169" s="56">
        <f t="shared" si="8"/>
        <v>1600</v>
      </c>
      <c r="F169" s="23">
        <v>1600</v>
      </c>
      <c r="G169" s="23">
        <v>1600</v>
      </c>
      <c r="H169" s="25"/>
    </row>
    <row r="170" spans="1:8" x14ac:dyDescent="0.25">
      <c r="A170" s="22">
        <v>32</v>
      </c>
      <c r="B170" s="35" t="s">
        <v>30</v>
      </c>
      <c r="C170" s="80">
        <f>SUM(C171:C174)</f>
        <v>1532.79</v>
      </c>
      <c r="D170" s="80">
        <f>SUM(D171:D174)</f>
        <v>1327.23</v>
      </c>
      <c r="E170" s="56">
        <f>SUM(E171:E174)</f>
        <v>1600</v>
      </c>
      <c r="F170" s="23">
        <v>1600</v>
      </c>
      <c r="G170" s="23">
        <v>1600</v>
      </c>
      <c r="H170" s="25"/>
    </row>
    <row r="171" spans="1:8" x14ac:dyDescent="0.25">
      <c r="A171" s="37">
        <v>321</v>
      </c>
      <c r="B171" s="24" t="s">
        <v>95</v>
      </c>
      <c r="C171" s="47">
        <v>26.55</v>
      </c>
      <c r="D171" s="47">
        <v>0</v>
      </c>
      <c r="E171" s="55">
        <v>300</v>
      </c>
      <c r="F171" s="25"/>
      <c r="G171" s="25"/>
      <c r="H171" s="25"/>
    </row>
    <row r="172" spans="1:8" x14ac:dyDescent="0.25">
      <c r="A172" s="37">
        <v>322</v>
      </c>
      <c r="B172" s="24" t="s">
        <v>89</v>
      </c>
      <c r="C172" s="47">
        <v>0</v>
      </c>
      <c r="D172" s="47">
        <v>131.43</v>
      </c>
      <c r="E172" s="55">
        <v>500</v>
      </c>
      <c r="F172" s="25"/>
      <c r="G172" s="25"/>
      <c r="H172" s="25"/>
    </row>
    <row r="173" spans="1:8" x14ac:dyDescent="0.25">
      <c r="A173" s="37">
        <v>323</v>
      </c>
      <c r="B173" s="24" t="s">
        <v>99</v>
      </c>
      <c r="C173" s="47">
        <v>1385.29</v>
      </c>
      <c r="D173" s="47">
        <v>1169.3</v>
      </c>
      <c r="E173" s="55">
        <v>500</v>
      </c>
      <c r="F173" s="25"/>
      <c r="G173" s="25"/>
      <c r="H173" s="25"/>
    </row>
    <row r="174" spans="1:8" x14ac:dyDescent="0.25">
      <c r="A174" s="37">
        <v>329</v>
      </c>
      <c r="B174" s="24" t="s">
        <v>145</v>
      </c>
      <c r="C174" s="47">
        <v>120.95</v>
      </c>
      <c r="D174" s="47">
        <v>26.5</v>
      </c>
      <c r="E174" s="55">
        <v>300</v>
      </c>
      <c r="F174" s="25"/>
      <c r="G174" s="25"/>
      <c r="H174" s="25"/>
    </row>
    <row r="175" spans="1:8" x14ac:dyDescent="0.25">
      <c r="A175" s="37"/>
      <c r="B175" s="24"/>
      <c r="C175" s="47"/>
      <c r="D175" s="47"/>
      <c r="E175" s="55"/>
      <c r="F175" s="25"/>
      <c r="G175" s="25"/>
      <c r="H175" s="25"/>
    </row>
    <row r="176" spans="1:8" x14ac:dyDescent="0.25">
      <c r="A176" s="22"/>
      <c r="B176" s="35"/>
      <c r="C176" s="80"/>
      <c r="D176" s="80"/>
      <c r="E176" s="56"/>
      <c r="F176" s="25"/>
      <c r="G176" s="25"/>
      <c r="H176" s="25"/>
    </row>
    <row r="177" spans="1:8" ht="26.25" x14ac:dyDescent="0.25">
      <c r="A177" s="60">
        <v>2302</v>
      </c>
      <c r="B177" s="61" t="s">
        <v>125</v>
      </c>
      <c r="C177" s="170">
        <v>0</v>
      </c>
      <c r="D177" s="170">
        <f>SUM(D178+D185)</f>
        <v>518.54</v>
      </c>
      <c r="E177" s="69">
        <f>SUM(E178+E185)</f>
        <v>600</v>
      </c>
      <c r="F177" s="106">
        <v>600</v>
      </c>
      <c r="G177" s="106">
        <v>600</v>
      </c>
      <c r="H177" s="25"/>
    </row>
    <row r="178" spans="1:8" x14ac:dyDescent="0.25">
      <c r="A178" s="28" t="s">
        <v>162</v>
      </c>
      <c r="B178" s="27" t="s">
        <v>163</v>
      </c>
      <c r="C178" s="80">
        <v>0</v>
      </c>
      <c r="D178" s="80">
        <f t="shared" ref="D178:E181" si="9">SUM(D179)</f>
        <v>300</v>
      </c>
      <c r="E178" s="56">
        <f t="shared" si="9"/>
        <v>300</v>
      </c>
      <c r="F178" s="23">
        <v>300</v>
      </c>
      <c r="G178" s="23">
        <v>300</v>
      </c>
      <c r="H178" s="25"/>
    </row>
    <row r="179" spans="1:8" ht="26.25" x14ac:dyDescent="0.25">
      <c r="A179" s="43" t="s">
        <v>78</v>
      </c>
      <c r="B179" s="35" t="s">
        <v>166</v>
      </c>
      <c r="C179" s="80">
        <v>0</v>
      </c>
      <c r="D179" s="80">
        <f t="shared" si="9"/>
        <v>300</v>
      </c>
      <c r="E179" s="56">
        <f t="shared" si="9"/>
        <v>300</v>
      </c>
      <c r="F179" s="23">
        <v>300</v>
      </c>
      <c r="G179" s="23">
        <v>300</v>
      </c>
      <c r="H179" s="25"/>
    </row>
    <row r="180" spans="1:8" x14ac:dyDescent="0.25">
      <c r="A180" s="22">
        <v>4</v>
      </c>
      <c r="B180" s="68" t="s">
        <v>115</v>
      </c>
      <c r="C180" s="80">
        <v>0</v>
      </c>
      <c r="D180" s="80">
        <f t="shared" si="9"/>
        <v>300</v>
      </c>
      <c r="E180" s="56">
        <f t="shared" si="9"/>
        <v>300</v>
      </c>
      <c r="F180" s="23">
        <v>300</v>
      </c>
      <c r="G180" s="23">
        <v>300</v>
      </c>
      <c r="H180" s="25"/>
    </row>
    <row r="181" spans="1:8" x14ac:dyDescent="0.25">
      <c r="A181" s="22">
        <v>42</v>
      </c>
      <c r="B181" s="68" t="s">
        <v>156</v>
      </c>
      <c r="C181" s="80">
        <v>0</v>
      </c>
      <c r="D181" s="80">
        <f t="shared" si="9"/>
        <v>300</v>
      </c>
      <c r="E181" s="56">
        <f t="shared" si="9"/>
        <v>300</v>
      </c>
      <c r="F181" s="23">
        <v>300</v>
      </c>
      <c r="G181" s="23">
        <v>300</v>
      </c>
      <c r="H181" s="25"/>
    </row>
    <row r="182" spans="1:8" x14ac:dyDescent="0.25">
      <c r="A182" s="37">
        <v>424</v>
      </c>
      <c r="B182" s="24" t="s">
        <v>117</v>
      </c>
      <c r="C182" s="47">
        <v>0</v>
      </c>
      <c r="D182" s="47">
        <v>300</v>
      </c>
      <c r="E182" s="55">
        <v>300</v>
      </c>
      <c r="F182" s="25"/>
      <c r="G182" s="25"/>
      <c r="H182" s="25"/>
    </row>
    <row r="183" spans="1:8" x14ac:dyDescent="0.25">
      <c r="A183" s="37"/>
      <c r="B183" s="24"/>
      <c r="C183" s="47"/>
      <c r="D183" s="47"/>
      <c r="E183" s="55"/>
      <c r="F183" s="25"/>
      <c r="G183" s="25"/>
      <c r="H183" s="25"/>
    </row>
    <row r="184" spans="1:8" x14ac:dyDescent="0.25">
      <c r="A184" s="37"/>
      <c r="B184" s="24"/>
      <c r="C184" s="47"/>
      <c r="D184" s="47"/>
      <c r="E184" s="55"/>
      <c r="F184" s="25"/>
      <c r="G184" s="25"/>
      <c r="H184" s="25"/>
    </row>
    <row r="185" spans="1:8" x14ac:dyDescent="0.25">
      <c r="A185" s="43" t="s">
        <v>164</v>
      </c>
      <c r="B185" s="35" t="s">
        <v>165</v>
      </c>
      <c r="C185" s="80">
        <v>0</v>
      </c>
      <c r="D185" s="80">
        <v>218.54</v>
      </c>
      <c r="E185" s="56">
        <f>SUM(E186)</f>
        <v>300</v>
      </c>
      <c r="F185" s="23">
        <v>300</v>
      </c>
      <c r="G185" s="23">
        <v>300</v>
      </c>
      <c r="H185" s="23"/>
    </row>
    <row r="186" spans="1:8" ht="26.25" x14ac:dyDescent="0.25">
      <c r="A186" s="43" t="s">
        <v>78</v>
      </c>
      <c r="B186" s="35" t="s">
        <v>167</v>
      </c>
      <c r="C186" s="80">
        <v>0</v>
      </c>
      <c r="D186" s="80">
        <v>218.54</v>
      </c>
      <c r="E186" s="56">
        <f>SUM(E187)</f>
        <v>300</v>
      </c>
      <c r="F186" s="23">
        <v>300</v>
      </c>
      <c r="G186" s="23">
        <v>300</v>
      </c>
      <c r="H186" s="23"/>
    </row>
    <row r="187" spans="1:8" x14ac:dyDescent="0.25">
      <c r="A187" s="22">
        <v>3</v>
      </c>
      <c r="B187" s="68" t="s">
        <v>19</v>
      </c>
      <c r="C187" s="80">
        <v>0</v>
      </c>
      <c r="D187" s="80">
        <v>218.54</v>
      </c>
      <c r="E187" s="56">
        <v>300</v>
      </c>
      <c r="F187" s="23">
        <v>300</v>
      </c>
      <c r="G187" s="23">
        <v>300</v>
      </c>
      <c r="H187" s="23"/>
    </row>
    <row r="188" spans="1:8" x14ac:dyDescent="0.25">
      <c r="A188" s="22">
        <v>38</v>
      </c>
      <c r="B188" s="35" t="s">
        <v>168</v>
      </c>
      <c r="C188" s="80">
        <v>0</v>
      </c>
      <c r="D188" s="80">
        <v>218.54</v>
      </c>
      <c r="E188" s="56">
        <v>300</v>
      </c>
      <c r="F188" s="23">
        <v>300</v>
      </c>
      <c r="G188" s="23">
        <v>300</v>
      </c>
      <c r="H188" s="23"/>
    </row>
    <row r="189" spans="1:8" x14ac:dyDescent="0.25">
      <c r="A189" s="37">
        <v>381</v>
      </c>
      <c r="B189" s="24" t="s">
        <v>168</v>
      </c>
      <c r="C189" s="47">
        <v>0</v>
      </c>
      <c r="D189" s="47">
        <v>218.54</v>
      </c>
      <c r="E189" s="55">
        <v>300</v>
      </c>
      <c r="F189" s="23"/>
      <c r="G189" s="23"/>
      <c r="H189" s="23"/>
    </row>
    <row r="190" spans="1:8" x14ac:dyDescent="0.25">
      <c r="A190" s="37"/>
      <c r="B190" s="24"/>
      <c r="C190" s="47"/>
      <c r="D190" s="47"/>
      <c r="E190" s="55"/>
      <c r="F190" s="25"/>
      <c r="G190" s="25"/>
      <c r="H190" s="25"/>
    </row>
    <row r="191" spans="1:8" x14ac:dyDescent="0.25">
      <c r="A191" s="37"/>
      <c r="B191" s="24"/>
      <c r="C191" s="47"/>
      <c r="D191" s="47"/>
      <c r="E191" s="55"/>
      <c r="F191" s="23"/>
      <c r="G191" s="23"/>
      <c r="H191" s="25"/>
    </row>
    <row r="192" spans="1:8" ht="21.75" customHeight="1" x14ac:dyDescent="0.25">
      <c r="A192" s="67">
        <v>2402</v>
      </c>
      <c r="B192" s="61" t="s">
        <v>100</v>
      </c>
      <c r="C192" s="170">
        <f>SUM(C200)</f>
        <v>3359.55</v>
      </c>
      <c r="D192" s="170">
        <f>SUM(D193)</f>
        <v>5000</v>
      </c>
      <c r="E192" s="69">
        <f>SUM(E193+E200)</f>
        <v>0</v>
      </c>
      <c r="F192" s="23">
        <v>0</v>
      </c>
      <c r="G192" s="23">
        <v>0</v>
      </c>
      <c r="H192" s="23"/>
    </row>
    <row r="193" spans="1:8" x14ac:dyDescent="0.25">
      <c r="A193" s="43" t="s">
        <v>169</v>
      </c>
      <c r="B193" s="35" t="s">
        <v>170</v>
      </c>
      <c r="C193" s="80">
        <v>0</v>
      </c>
      <c r="D193" s="80">
        <f>SUM(D194)</f>
        <v>5000</v>
      </c>
      <c r="E193" s="56">
        <f>SUM(E194)</f>
        <v>0</v>
      </c>
      <c r="F193" s="23">
        <v>0</v>
      </c>
      <c r="G193" s="23">
        <v>0</v>
      </c>
      <c r="H193" s="23"/>
    </row>
    <row r="194" spans="1:8" ht="26.25" x14ac:dyDescent="0.25">
      <c r="A194" s="43" t="s">
        <v>78</v>
      </c>
      <c r="B194" s="35" t="s">
        <v>171</v>
      </c>
      <c r="C194" s="80">
        <v>0</v>
      </c>
      <c r="D194" s="80">
        <f>SUM(D195)</f>
        <v>5000</v>
      </c>
      <c r="E194" s="56">
        <f>SUM(E195)</f>
        <v>0</v>
      </c>
      <c r="F194" s="23">
        <v>0</v>
      </c>
      <c r="G194" s="23">
        <v>0</v>
      </c>
      <c r="H194" s="25"/>
    </row>
    <row r="195" spans="1:8" x14ac:dyDescent="0.25">
      <c r="A195" s="22">
        <v>3</v>
      </c>
      <c r="B195" s="68" t="s">
        <v>19</v>
      </c>
      <c r="C195" s="80">
        <v>0</v>
      </c>
      <c r="D195" s="80">
        <f>SUM(D196)</f>
        <v>5000</v>
      </c>
      <c r="E195" s="56">
        <f>SUM(E196)</f>
        <v>0</v>
      </c>
      <c r="F195" s="23">
        <v>0</v>
      </c>
      <c r="G195" s="23">
        <v>0</v>
      </c>
      <c r="H195" s="25"/>
    </row>
    <row r="196" spans="1:8" x14ac:dyDescent="0.25">
      <c r="A196" s="22">
        <v>32</v>
      </c>
      <c r="B196" s="68" t="s">
        <v>30</v>
      </c>
      <c r="C196" s="80">
        <v>0</v>
      </c>
      <c r="D196" s="80">
        <f>SUM(D197)</f>
        <v>5000</v>
      </c>
      <c r="E196" s="56">
        <f>SUM(E197)</f>
        <v>0</v>
      </c>
      <c r="F196" s="23">
        <v>0</v>
      </c>
      <c r="G196" s="23">
        <v>0</v>
      </c>
      <c r="H196" s="25"/>
    </row>
    <row r="197" spans="1:8" x14ac:dyDescent="0.25">
      <c r="A197" s="37">
        <v>323</v>
      </c>
      <c r="B197" s="24" t="s">
        <v>67</v>
      </c>
      <c r="C197" s="47">
        <v>0</v>
      </c>
      <c r="D197" s="47">
        <v>5000</v>
      </c>
      <c r="E197" s="55">
        <v>0</v>
      </c>
      <c r="F197" s="25"/>
      <c r="G197" s="25"/>
      <c r="H197" s="25"/>
    </row>
    <row r="198" spans="1:8" ht="21.75" customHeight="1" x14ac:dyDescent="0.25">
      <c r="A198" s="67"/>
      <c r="B198" s="61"/>
      <c r="C198" s="80"/>
      <c r="D198" s="80"/>
      <c r="E198" s="55"/>
      <c r="F198" s="25"/>
      <c r="G198" s="25"/>
      <c r="H198" s="23"/>
    </row>
    <row r="199" spans="1:8" ht="21.75" customHeight="1" x14ac:dyDescent="0.25">
      <c r="A199" s="67"/>
      <c r="B199" s="61"/>
      <c r="C199" s="80"/>
      <c r="D199" s="80"/>
      <c r="E199" s="55"/>
      <c r="F199" s="25"/>
      <c r="G199" s="25"/>
      <c r="H199" s="23"/>
    </row>
    <row r="200" spans="1:8" ht="26.25" x14ac:dyDescent="0.25">
      <c r="A200" s="43" t="s">
        <v>146</v>
      </c>
      <c r="B200" s="35" t="s">
        <v>101</v>
      </c>
      <c r="C200" s="80">
        <f>SUM(C201)</f>
        <v>3359.55</v>
      </c>
      <c r="D200" s="80">
        <v>0</v>
      </c>
      <c r="E200" s="56">
        <v>0</v>
      </c>
      <c r="F200" s="23">
        <v>0</v>
      </c>
      <c r="G200" s="23">
        <v>0</v>
      </c>
      <c r="H200" s="23"/>
    </row>
    <row r="201" spans="1:8" x14ac:dyDescent="0.25">
      <c r="A201" s="43" t="s">
        <v>78</v>
      </c>
      <c r="B201" s="35" t="s">
        <v>147</v>
      </c>
      <c r="C201" s="80">
        <f>SUM(C202)</f>
        <v>3359.55</v>
      </c>
      <c r="D201" s="80">
        <v>0</v>
      </c>
      <c r="E201" s="56">
        <v>0</v>
      </c>
      <c r="F201" s="23">
        <v>0</v>
      </c>
      <c r="G201" s="23">
        <v>0</v>
      </c>
      <c r="H201" s="25"/>
    </row>
    <row r="202" spans="1:8" x14ac:dyDescent="0.25">
      <c r="A202" s="22">
        <v>3</v>
      </c>
      <c r="B202" s="68" t="s">
        <v>19</v>
      </c>
      <c r="C202" s="80">
        <f>SUM(C203)</f>
        <v>3359.55</v>
      </c>
      <c r="D202" s="80">
        <v>0</v>
      </c>
      <c r="E202" s="56">
        <v>0</v>
      </c>
      <c r="F202" s="23">
        <v>0</v>
      </c>
      <c r="G202" s="23">
        <v>0</v>
      </c>
      <c r="H202" s="25"/>
    </row>
    <row r="203" spans="1:8" x14ac:dyDescent="0.25">
      <c r="A203" s="22">
        <v>32</v>
      </c>
      <c r="B203" s="68" t="s">
        <v>30</v>
      </c>
      <c r="C203" s="80">
        <f>SUM(C204)</f>
        <v>3359.55</v>
      </c>
      <c r="D203" s="80">
        <v>0</v>
      </c>
      <c r="E203" s="56">
        <v>0</v>
      </c>
      <c r="F203" s="23">
        <v>0</v>
      </c>
      <c r="G203" s="23">
        <v>0</v>
      </c>
      <c r="H203" s="25"/>
    </row>
    <row r="204" spans="1:8" x14ac:dyDescent="0.25">
      <c r="A204" s="37">
        <v>323</v>
      </c>
      <c r="B204" s="24" t="s">
        <v>67</v>
      </c>
      <c r="C204" s="47">
        <v>3359.55</v>
      </c>
      <c r="D204" s="80">
        <v>0</v>
      </c>
      <c r="E204" s="55">
        <v>0</v>
      </c>
      <c r="F204" s="25"/>
      <c r="G204" s="25"/>
      <c r="H204" s="25"/>
    </row>
    <row r="205" spans="1:8" x14ac:dyDescent="0.25">
      <c r="A205" s="37"/>
      <c r="B205" s="24"/>
      <c r="C205" s="47"/>
      <c r="D205" s="47"/>
      <c r="E205" s="55"/>
      <c r="F205" s="25"/>
      <c r="G205" s="25"/>
      <c r="H205" s="25"/>
    </row>
    <row r="206" spans="1:8" x14ac:dyDescent="0.25">
      <c r="A206" s="26"/>
      <c r="B206" s="27"/>
      <c r="C206" s="80"/>
      <c r="D206" s="80"/>
      <c r="E206" s="55"/>
      <c r="F206" s="23"/>
      <c r="G206" s="23"/>
      <c r="H206" s="25"/>
    </row>
    <row r="207" spans="1:8" x14ac:dyDescent="0.25">
      <c r="A207" s="67">
        <v>2404</v>
      </c>
      <c r="B207" s="61" t="s">
        <v>148</v>
      </c>
      <c r="C207" s="170">
        <f>SUM(C208)</f>
        <v>246277.43000000002</v>
      </c>
      <c r="D207" s="170">
        <f>SUM(D208)</f>
        <v>1481.65</v>
      </c>
      <c r="E207" s="69">
        <f>SUM(E208+E214+E220)</f>
        <v>0</v>
      </c>
      <c r="F207" s="23">
        <v>0</v>
      </c>
      <c r="G207" s="23">
        <v>0</v>
      </c>
      <c r="H207" s="25"/>
    </row>
    <row r="208" spans="1:8" x14ac:dyDescent="0.25">
      <c r="A208" s="43" t="s">
        <v>149</v>
      </c>
      <c r="B208" s="35" t="s">
        <v>150</v>
      </c>
      <c r="C208" s="80">
        <f>SUM(C214+C220)</f>
        <v>246277.43000000002</v>
      </c>
      <c r="D208" s="80">
        <f t="shared" ref="D208:E211" si="10">SUM(D209)</f>
        <v>1481.65</v>
      </c>
      <c r="E208" s="56">
        <f t="shared" si="10"/>
        <v>0</v>
      </c>
      <c r="F208" s="23">
        <v>0</v>
      </c>
      <c r="G208" s="23">
        <v>0</v>
      </c>
      <c r="H208" s="25"/>
    </row>
    <row r="209" spans="1:8" x14ac:dyDescent="0.25">
      <c r="A209" s="43" t="s">
        <v>78</v>
      </c>
      <c r="B209" s="35" t="s">
        <v>119</v>
      </c>
      <c r="C209" s="80">
        <v>0</v>
      </c>
      <c r="D209" s="80">
        <f t="shared" si="10"/>
        <v>1481.65</v>
      </c>
      <c r="E209" s="56">
        <f t="shared" si="10"/>
        <v>0</v>
      </c>
      <c r="F209" s="23">
        <v>0</v>
      </c>
      <c r="G209" s="23">
        <v>0</v>
      </c>
      <c r="H209" s="25"/>
    </row>
    <row r="210" spans="1:8" x14ac:dyDescent="0.25">
      <c r="A210" s="22">
        <v>4</v>
      </c>
      <c r="B210" s="68" t="s">
        <v>115</v>
      </c>
      <c r="C210" s="80">
        <v>0</v>
      </c>
      <c r="D210" s="80">
        <f t="shared" si="10"/>
        <v>1481.65</v>
      </c>
      <c r="E210" s="56">
        <f t="shared" si="10"/>
        <v>0</v>
      </c>
      <c r="F210" s="23">
        <v>0</v>
      </c>
      <c r="G210" s="23">
        <v>0</v>
      </c>
      <c r="H210" s="25"/>
    </row>
    <row r="211" spans="1:8" x14ac:dyDescent="0.25">
      <c r="A211" s="22">
        <v>45</v>
      </c>
      <c r="B211" s="68" t="s">
        <v>151</v>
      </c>
      <c r="C211" s="80">
        <v>0</v>
      </c>
      <c r="D211" s="80">
        <f t="shared" si="10"/>
        <v>1481.65</v>
      </c>
      <c r="E211" s="56">
        <f t="shared" si="10"/>
        <v>0</v>
      </c>
      <c r="F211" s="23">
        <v>0</v>
      </c>
      <c r="G211" s="23">
        <v>0</v>
      </c>
      <c r="H211" s="25"/>
    </row>
    <row r="212" spans="1:8" x14ac:dyDescent="0.25">
      <c r="A212" s="37">
        <v>451</v>
      </c>
      <c r="B212" s="24" t="s">
        <v>151</v>
      </c>
      <c r="C212" s="47">
        <v>0</v>
      </c>
      <c r="D212" s="47">
        <v>1481.65</v>
      </c>
      <c r="E212" s="55">
        <v>0</v>
      </c>
      <c r="F212" s="25"/>
      <c r="G212" s="25"/>
      <c r="H212" s="25"/>
    </row>
    <row r="213" spans="1:8" x14ac:dyDescent="0.25">
      <c r="A213" s="43"/>
      <c r="B213" s="35"/>
      <c r="C213" s="80"/>
      <c r="D213" s="80"/>
      <c r="E213" s="55"/>
      <c r="F213" s="25"/>
      <c r="G213" s="25"/>
      <c r="H213" s="25"/>
    </row>
    <row r="214" spans="1:8" x14ac:dyDescent="0.25">
      <c r="A214" s="43" t="s">
        <v>78</v>
      </c>
      <c r="B214" s="35" t="s">
        <v>92</v>
      </c>
      <c r="C214" s="80">
        <f>SUM(C215)</f>
        <v>229449.45</v>
      </c>
      <c r="D214" s="80">
        <v>0</v>
      </c>
      <c r="E214" s="56">
        <f>SUM(E215)</f>
        <v>0</v>
      </c>
      <c r="F214" s="23">
        <v>0</v>
      </c>
      <c r="G214" s="23">
        <v>0</v>
      </c>
      <c r="H214" s="25"/>
    </row>
    <row r="215" spans="1:8" x14ac:dyDescent="0.25">
      <c r="A215" s="22">
        <v>4</v>
      </c>
      <c r="B215" s="68" t="s">
        <v>115</v>
      </c>
      <c r="C215" s="80">
        <f>SUM(C216)</f>
        <v>229449.45</v>
      </c>
      <c r="D215" s="80">
        <v>0</v>
      </c>
      <c r="E215" s="56">
        <f>SUM(E216)</f>
        <v>0</v>
      </c>
      <c r="F215" s="23">
        <v>0</v>
      </c>
      <c r="G215" s="23">
        <v>0</v>
      </c>
      <c r="H215" s="25"/>
    </row>
    <row r="216" spans="1:8" x14ac:dyDescent="0.25">
      <c r="A216" s="22">
        <v>45</v>
      </c>
      <c r="B216" s="68" t="s">
        <v>151</v>
      </c>
      <c r="C216" s="80">
        <f>SUM(C217)</f>
        <v>229449.45</v>
      </c>
      <c r="D216" s="80">
        <v>0</v>
      </c>
      <c r="E216" s="56">
        <f>SUM(E217)</f>
        <v>0</v>
      </c>
      <c r="F216" s="23">
        <v>0</v>
      </c>
      <c r="G216" s="23">
        <v>0</v>
      </c>
      <c r="H216" s="25"/>
    </row>
    <row r="217" spans="1:8" x14ac:dyDescent="0.25">
      <c r="A217" s="37">
        <v>451</v>
      </c>
      <c r="B217" s="24" t="s">
        <v>151</v>
      </c>
      <c r="C217" s="47">
        <v>229449.45</v>
      </c>
      <c r="D217" s="80">
        <v>0</v>
      </c>
      <c r="E217" s="55">
        <v>0</v>
      </c>
      <c r="F217" s="23"/>
      <c r="G217" s="23"/>
      <c r="H217" s="25"/>
    </row>
    <row r="218" spans="1:8" x14ac:dyDescent="0.25">
      <c r="A218" s="26"/>
      <c r="B218" s="27"/>
      <c r="C218" s="80"/>
      <c r="D218" s="80"/>
      <c r="E218" s="55"/>
      <c r="F218" s="23"/>
      <c r="G218" s="23"/>
      <c r="H218" s="25"/>
    </row>
    <row r="219" spans="1:8" x14ac:dyDescent="0.25">
      <c r="A219" s="26"/>
      <c r="B219" s="27"/>
      <c r="C219" s="80"/>
      <c r="D219" s="80"/>
      <c r="E219" s="55"/>
      <c r="F219" s="23"/>
      <c r="G219" s="23"/>
      <c r="H219" s="25"/>
    </row>
    <row r="220" spans="1:8" ht="26.25" x14ac:dyDescent="0.25">
      <c r="A220" s="28" t="s">
        <v>78</v>
      </c>
      <c r="B220" s="42" t="s">
        <v>152</v>
      </c>
      <c r="C220" s="80">
        <f>SUM(C221)</f>
        <v>16827.98</v>
      </c>
      <c r="D220" s="80">
        <v>0</v>
      </c>
      <c r="E220" s="56">
        <f>SUM(E221)</f>
        <v>0</v>
      </c>
      <c r="F220" s="23">
        <v>0</v>
      </c>
      <c r="G220" s="23">
        <v>0</v>
      </c>
      <c r="H220" s="23"/>
    </row>
    <row r="221" spans="1:8" x14ac:dyDescent="0.25">
      <c r="A221" s="22">
        <v>4</v>
      </c>
      <c r="B221" s="68" t="s">
        <v>115</v>
      </c>
      <c r="C221" s="90">
        <f>SUM(C222+C224)</f>
        <v>16827.98</v>
      </c>
      <c r="D221" s="90">
        <v>0</v>
      </c>
      <c r="E221" s="56">
        <f>SUM(E222+E224)</f>
        <v>0</v>
      </c>
      <c r="F221" s="23">
        <v>0</v>
      </c>
      <c r="G221" s="23">
        <v>0</v>
      </c>
      <c r="H221" s="25"/>
    </row>
    <row r="222" spans="1:8" x14ac:dyDescent="0.25">
      <c r="A222" s="22">
        <v>41</v>
      </c>
      <c r="B222" s="27" t="s">
        <v>115</v>
      </c>
      <c r="C222" s="90">
        <f>SUM(C223)</f>
        <v>11915.88</v>
      </c>
      <c r="D222" s="90">
        <v>0</v>
      </c>
      <c r="E222" s="56">
        <f>SUM(E223)</f>
        <v>0</v>
      </c>
      <c r="F222" s="23">
        <v>0</v>
      </c>
      <c r="G222" s="23">
        <v>0</v>
      </c>
      <c r="H222" s="25"/>
    </row>
    <row r="223" spans="1:8" x14ac:dyDescent="0.25">
      <c r="A223" s="37">
        <v>412</v>
      </c>
      <c r="B223" s="33" t="s">
        <v>153</v>
      </c>
      <c r="C223" s="89">
        <v>11915.88</v>
      </c>
      <c r="D223" s="89">
        <v>0</v>
      </c>
      <c r="E223" s="55">
        <v>0</v>
      </c>
      <c r="F223" s="23"/>
      <c r="G223" s="23"/>
      <c r="H223" s="25"/>
    </row>
    <row r="224" spans="1:8" x14ac:dyDescent="0.25">
      <c r="A224" s="22">
        <v>42</v>
      </c>
      <c r="B224" s="68" t="s">
        <v>156</v>
      </c>
      <c r="C224" s="90">
        <v>4912.1000000000004</v>
      </c>
      <c r="D224" s="90">
        <v>0</v>
      </c>
      <c r="E224" s="56">
        <f>SUM(E225)</f>
        <v>0</v>
      </c>
      <c r="F224" s="23">
        <v>0</v>
      </c>
      <c r="G224" s="23">
        <v>0</v>
      </c>
      <c r="H224" s="25"/>
    </row>
    <row r="225" spans="1:8" x14ac:dyDescent="0.25">
      <c r="A225" s="37">
        <v>422</v>
      </c>
      <c r="B225" s="33" t="s">
        <v>116</v>
      </c>
      <c r="C225" s="89">
        <v>4912.1000000000004</v>
      </c>
      <c r="D225" s="89">
        <v>0</v>
      </c>
      <c r="E225" s="55">
        <v>0</v>
      </c>
      <c r="F225" s="23"/>
      <c r="G225" s="23"/>
      <c r="H225" s="25"/>
    </row>
    <row r="226" spans="1:8" x14ac:dyDescent="0.25">
      <c r="A226" s="22"/>
      <c r="B226" s="27"/>
      <c r="C226" s="90"/>
      <c r="D226" s="90"/>
      <c r="E226" s="55"/>
      <c r="F226" s="25"/>
      <c r="G226" s="25"/>
      <c r="H226" s="25"/>
    </row>
    <row r="227" spans="1:8" x14ac:dyDescent="0.25">
      <c r="A227" s="22"/>
      <c r="B227" s="27"/>
      <c r="C227" s="90"/>
      <c r="D227" s="90"/>
      <c r="E227" s="55"/>
      <c r="F227" s="23"/>
      <c r="G227" s="23"/>
      <c r="H227" s="25"/>
    </row>
    <row r="228" spans="1:8" x14ac:dyDescent="0.25">
      <c r="A228" s="67">
        <v>2406</v>
      </c>
      <c r="B228" s="61" t="s">
        <v>154</v>
      </c>
      <c r="C228" s="170">
        <v>11937.36</v>
      </c>
      <c r="D228" s="170">
        <f>SUM(D229+D242+D256)</f>
        <v>4792.1000000000004</v>
      </c>
      <c r="E228" s="69">
        <f>SUM(E229+E242+E256)</f>
        <v>4287.1000000000004</v>
      </c>
      <c r="F228" s="23">
        <v>4287.1000000000004</v>
      </c>
      <c r="G228" s="23">
        <v>4287.1000000000004</v>
      </c>
      <c r="H228" s="25"/>
    </row>
    <row r="229" spans="1:8" x14ac:dyDescent="0.25">
      <c r="A229" s="43" t="s">
        <v>102</v>
      </c>
      <c r="B229" s="35" t="s">
        <v>155</v>
      </c>
      <c r="C229" s="80">
        <f>SUM(C230+C236)</f>
        <v>11937.36</v>
      </c>
      <c r="D229" s="80">
        <f>SUM(D230)</f>
        <v>4047.1</v>
      </c>
      <c r="E229" s="56">
        <f>SUM(E230+E236)</f>
        <v>4047.1</v>
      </c>
      <c r="F229" s="23">
        <v>4047.1</v>
      </c>
      <c r="G229" s="23">
        <v>4047.1</v>
      </c>
      <c r="H229" s="25"/>
    </row>
    <row r="230" spans="1:8" x14ac:dyDescent="0.25">
      <c r="A230" s="43" t="s">
        <v>78</v>
      </c>
      <c r="B230" s="35" t="s">
        <v>92</v>
      </c>
      <c r="C230" s="80">
        <f>SUM(C231)</f>
        <v>10527.18</v>
      </c>
      <c r="D230" s="80">
        <f>SUM(D231)</f>
        <v>4047.1</v>
      </c>
      <c r="E230" s="56">
        <f>SUM(E231)</f>
        <v>4047.1</v>
      </c>
      <c r="F230" s="23">
        <v>4047.1</v>
      </c>
      <c r="G230" s="23">
        <v>4047.1</v>
      </c>
      <c r="H230" s="25"/>
    </row>
    <row r="231" spans="1:8" x14ac:dyDescent="0.25">
      <c r="A231" s="22">
        <v>4</v>
      </c>
      <c r="B231" s="68" t="s">
        <v>115</v>
      </c>
      <c r="C231" s="80">
        <f>SUM(C232)</f>
        <v>10527.18</v>
      </c>
      <c r="D231" s="80">
        <f>SUM(D232)</f>
        <v>4047.1</v>
      </c>
      <c r="E231" s="56">
        <f>SUM(E232)</f>
        <v>4047.1</v>
      </c>
      <c r="F231" s="23">
        <v>4047.1</v>
      </c>
      <c r="G231" s="23">
        <v>4047.1</v>
      </c>
      <c r="H231" s="25"/>
    </row>
    <row r="232" spans="1:8" x14ac:dyDescent="0.25">
      <c r="A232" s="22">
        <v>42</v>
      </c>
      <c r="B232" s="68" t="s">
        <v>156</v>
      </c>
      <c r="C232" s="80">
        <f>SUM(C233)</f>
        <v>10527.18</v>
      </c>
      <c r="D232" s="80">
        <f>SUM(D233)</f>
        <v>4047.1</v>
      </c>
      <c r="E232" s="56">
        <f>SUM(E233)</f>
        <v>4047.1</v>
      </c>
      <c r="F232" s="23">
        <v>4047.1</v>
      </c>
      <c r="G232" s="23">
        <v>4047.1</v>
      </c>
      <c r="H232" s="25"/>
    </row>
    <row r="233" spans="1:8" x14ac:dyDescent="0.25">
      <c r="A233" s="37">
        <v>422</v>
      </c>
      <c r="B233" s="24" t="s">
        <v>116</v>
      </c>
      <c r="C233" s="47">
        <v>10527.18</v>
      </c>
      <c r="D233" s="47">
        <v>4047.1</v>
      </c>
      <c r="E233" s="55">
        <v>4047.1</v>
      </c>
      <c r="F233" s="25"/>
      <c r="G233" s="25"/>
      <c r="H233" s="25"/>
    </row>
    <row r="234" spans="1:8" x14ac:dyDescent="0.25">
      <c r="A234" s="26"/>
      <c r="B234" s="27"/>
      <c r="C234" s="80"/>
      <c r="D234" s="80"/>
      <c r="E234" s="55"/>
      <c r="F234" s="25"/>
      <c r="G234" s="25"/>
      <c r="H234" s="25"/>
    </row>
    <row r="235" spans="1:8" x14ac:dyDescent="0.25">
      <c r="A235" s="28"/>
      <c r="B235" s="27"/>
      <c r="C235" s="80"/>
      <c r="D235" s="80"/>
      <c r="E235" s="55"/>
      <c r="F235" s="25"/>
      <c r="G235" s="25"/>
      <c r="H235" s="25"/>
    </row>
    <row r="236" spans="1:8" x14ac:dyDescent="0.25">
      <c r="A236" s="28" t="s">
        <v>78</v>
      </c>
      <c r="B236" s="27" t="s">
        <v>157</v>
      </c>
      <c r="C236" s="80">
        <f>SUM(C237)</f>
        <v>1410.18</v>
      </c>
      <c r="D236" s="80">
        <v>771</v>
      </c>
      <c r="E236" s="56">
        <f>SUM(E237)</f>
        <v>0</v>
      </c>
      <c r="F236" s="23">
        <v>0</v>
      </c>
      <c r="G236" s="23">
        <v>0</v>
      </c>
      <c r="H236" s="23"/>
    </row>
    <row r="237" spans="1:8" x14ac:dyDescent="0.25">
      <c r="A237" s="22">
        <v>4</v>
      </c>
      <c r="B237" s="68" t="s">
        <v>115</v>
      </c>
      <c r="C237" s="90">
        <f>SUM(C238)</f>
        <v>1410.18</v>
      </c>
      <c r="D237" s="90">
        <v>771</v>
      </c>
      <c r="E237" s="56">
        <f>SUM(E238)</f>
        <v>0</v>
      </c>
      <c r="F237" s="23">
        <v>0</v>
      </c>
      <c r="G237" s="23">
        <v>0</v>
      </c>
      <c r="H237" s="25"/>
    </row>
    <row r="238" spans="1:8" x14ac:dyDescent="0.25">
      <c r="A238" s="22">
        <v>42</v>
      </c>
      <c r="B238" s="68" t="s">
        <v>156</v>
      </c>
      <c r="C238" s="90">
        <f>SUM(C239)</f>
        <v>1410.18</v>
      </c>
      <c r="D238" s="90">
        <v>771</v>
      </c>
      <c r="E238" s="56">
        <f>SUM(E239)</f>
        <v>0</v>
      </c>
      <c r="F238" s="23">
        <v>0</v>
      </c>
      <c r="G238" s="23">
        <v>0</v>
      </c>
      <c r="H238" s="25"/>
    </row>
    <row r="239" spans="1:8" x14ac:dyDescent="0.25">
      <c r="A239" s="32">
        <v>422</v>
      </c>
      <c r="B239" s="24" t="s">
        <v>116</v>
      </c>
      <c r="C239" s="47">
        <v>1410.18</v>
      </c>
      <c r="D239" s="47">
        <v>771</v>
      </c>
      <c r="E239" s="55">
        <v>0</v>
      </c>
      <c r="F239" s="25"/>
      <c r="G239" s="25"/>
      <c r="H239" s="25"/>
    </row>
    <row r="240" spans="1:8" ht="30.6" customHeight="1" x14ac:dyDescent="0.25">
      <c r="A240" s="32"/>
      <c r="B240" s="33"/>
      <c r="C240" s="47"/>
      <c r="D240" s="47"/>
      <c r="E240" s="55"/>
      <c r="F240" s="25"/>
      <c r="G240" s="25"/>
      <c r="H240" s="25"/>
    </row>
    <row r="241" spans="1:8" x14ac:dyDescent="0.25">
      <c r="A241" s="37"/>
      <c r="B241" s="24"/>
      <c r="C241" s="47"/>
      <c r="D241" s="47"/>
      <c r="E241" s="55"/>
      <c r="F241" s="25"/>
      <c r="G241" s="25"/>
      <c r="H241" s="25"/>
    </row>
    <row r="242" spans="1:8" x14ac:dyDescent="0.25">
      <c r="A242" s="43" t="s">
        <v>158</v>
      </c>
      <c r="B242" s="35" t="s">
        <v>159</v>
      </c>
      <c r="C242" s="80">
        <f>SUM(C243+C249)</f>
        <v>1162.47</v>
      </c>
      <c r="D242" s="80">
        <f>SUM(D243+D249)</f>
        <v>500</v>
      </c>
      <c r="E242" s="56">
        <f>SUM(E243+E249)</f>
        <v>0</v>
      </c>
      <c r="F242" s="23">
        <v>0</v>
      </c>
      <c r="G242" s="23">
        <v>0</v>
      </c>
      <c r="H242" s="23"/>
    </row>
    <row r="243" spans="1:8" x14ac:dyDescent="0.25">
      <c r="A243" s="43" t="s">
        <v>78</v>
      </c>
      <c r="B243" s="35" t="s">
        <v>85</v>
      </c>
      <c r="C243" s="80">
        <f>SUM(C244)</f>
        <v>1162.47</v>
      </c>
      <c r="D243" s="80">
        <v>0</v>
      </c>
      <c r="E243" s="56">
        <v>0</v>
      </c>
      <c r="F243" s="23">
        <v>0</v>
      </c>
      <c r="G243" s="23">
        <v>0</v>
      </c>
      <c r="H243" s="23"/>
    </row>
    <row r="244" spans="1:8" x14ac:dyDescent="0.25">
      <c r="A244" s="22">
        <v>4</v>
      </c>
      <c r="B244" s="68" t="s">
        <v>115</v>
      </c>
      <c r="C244" s="80">
        <f>SUM(C245)</f>
        <v>1162.47</v>
      </c>
      <c r="D244" s="80">
        <v>0</v>
      </c>
      <c r="E244" s="56">
        <v>0</v>
      </c>
      <c r="F244" s="23">
        <v>0</v>
      </c>
      <c r="G244" s="23">
        <v>0</v>
      </c>
      <c r="H244" s="23"/>
    </row>
    <row r="245" spans="1:8" x14ac:dyDescent="0.25">
      <c r="A245" s="22">
        <v>42</v>
      </c>
      <c r="B245" s="68" t="s">
        <v>156</v>
      </c>
      <c r="C245" s="80">
        <f>SUM(C246)</f>
        <v>1162.47</v>
      </c>
      <c r="D245" s="80">
        <v>0</v>
      </c>
      <c r="E245" s="56">
        <v>0</v>
      </c>
      <c r="F245" s="23">
        <v>0</v>
      </c>
      <c r="G245" s="23">
        <v>0</v>
      </c>
      <c r="H245" s="23"/>
    </row>
    <row r="246" spans="1:8" x14ac:dyDescent="0.25">
      <c r="A246" s="37">
        <v>424</v>
      </c>
      <c r="B246" s="24" t="s">
        <v>117</v>
      </c>
      <c r="C246" s="47">
        <v>1162.47</v>
      </c>
      <c r="D246" s="80">
        <v>0</v>
      </c>
      <c r="E246" s="56">
        <v>0</v>
      </c>
      <c r="F246" s="23"/>
      <c r="G246" s="23"/>
      <c r="H246" s="23"/>
    </row>
    <row r="247" spans="1:8" x14ac:dyDescent="0.25">
      <c r="A247" s="37"/>
      <c r="B247" s="24"/>
      <c r="C247" s="47"/>
      <c r="D247" s="47"/>
      <c r="E247" s="55"/>
      <c r="F247" s="25"/>
      <c r="G247" s="25"/>
      <c r="H247" s="25"/>
    </row>
    <row r="248" spans="1:8" x14ac:dyDescent="0.25">
      <c r="A248" s="37"/>
      <c r="B248" s="24"/>
      <c r="C248" s="47"/>
      <c r="D248" s="47"/>
      <c r="E248" s="55"/>
      <c r="F248" s="25"/>
      <c r="G248" s="25"/>
      <c r="H248" s="25"/>
    </row>
    <row r="249" spans="1:8" x14ac:dyDescent="0.25">
      <c r="A249" s="43" t="s">
        <v>78</v>
      </c>
      <c r="B249" s="35" t="s">
        <v>92</v>
      </c>
      <c r="C249" s="80">
        <v>0</v>
      </c>
      <c r="D249" s="80">
        <v>500</v>
      </c>
      <c r="E249" s="56">
        <f>SUM(E250)</f>
        <v>0</v>
      </c>
      <c r="F249" s="23">
        <v>0</v>
      </c>
      <c r="G249" s="23">
        <v>0</v>
      </c>
      <c r="H249" s="23"/>
    </row>
    <row r="250" spans="1:8" x14ac:dyDescent="0.25">
      <c r="A250" s="22">
        <v>4</v>
      </c>
      <c r="B250" s="68" t="s">
        <v>115</v>
      </c>
      <c r="C250" s="80">
        <v>0</v>
      </c>
      <c r="D250" s="80">
        <v>500</v>
      </c>
      <c r="E250" s="56">
        <f>SUM(E251)</f>
        <v>0</v>
      </c>
      <c r="F250" s="23">
        <v>0</v>
      </c>
      <c r="G250" s="23">
        <v>0</v>
      </c>
      <c r="H250" s="23"/>
    </row>
    <row r="251" spans="1:8" x14ac:dyDescent="0.25">
      <c r="A251" s="22">
        <v>42</v>
      </c>
      <c r="B251" s="68" t="s">
        <v>156</v>
      </c>
      <c r="C251" s="80">
        <v>0</v>
      </c>
      <c r="D251" s="80">
        <v>500</v>
      </c>
      <c r="E251" s="56">
        <f>SUM(E252)</f>
        <v>0</v>
      </c>
      <c r="F251" s="23">
        <v>0</v>
      </c>
      <c r="G251" s="23">
        <v>0</v>
      </c>
      <c r="H251" s="23"/>
    </row>
    <row r="252" spans="1:8" x14ac:dyDescent="0.25">
      <c r="A252" s="37">
        <v>424</v>
      </c>
      <c r="B252" s="24" t="s">
        <v>117</v>
      </c>
      <c r="C252" s="47">
        <v>0</v>
      </c>
      <c r="D252" s="47">
        <v>500</v>
      </c>
      <c r="E252" s="55">
        <v>0</v>
      </c>
      <c r="F252" s="25"/>
      <c r="G252" s="25"/>
      <c r="H252" s="25"/>
    </row>
    <row r="253" spans="1:8" x14ac:dyDescent="0.25">
      <c r="A253" s="22"/>
      <c r="B253" s="24"/>
      <c r="C253" s="47"/>
      <c r="D253" s="47"/>
      <c r="E253" s="55"/>
      <c r="F253" s="25"/>
      <c r="G253" s="25"/>
      <c r="H253" s="25"/>
    </row>
    <row r="254" spans="1:8" x14ac:dyDescent="0.25">
      <c r="A254" s="72"/>
      <c r="B254" s="73"/>
      <c r="C254" s="102"/>
      <c r="D254" s="102"/>
      <c r="E254" s="74"/>
      <c r="F254" s="75"/>
      <c r="G254" s="75"/>
      <c r="H254" s="75"/>
    </row>
    <row r="255" spans="1:8" x14ac:dyDescent="0.25">
      <c r="A255" s="72"/>
      <c r="B255" s="73"/>
      <c r="C255" s="102"/>
      <c r="D255" s="102"/>
      <c r="E255" s="74"/>
      <c r="F255" s="107"/>
      <c r="G255" s="107"/>
      <c r="H255" s="75"/>
    </row>
    <row r="256" spans="1:8" x14ac:dyDescent="0.25">
      <c r="A256" s="43" t="s">
        <v>172</v>
      </c>
      <c r="B256" s="35" t="s">
        <v>173</v>
      </c>
      <c r="C256" s="80">
        <v>0</v>
      </c>
      <c r="D256" s="80">
        <f>SUM(D257+D263)</f>
        <v>245</v>
      </c>
      <c r="E256" s="56">
        <f>SUM(E257)</f>
        <v>240</v>
      </c>
      <c r="F256" s="23">
        <v>240</v>
      </c>
      <c r="G256" s="23">
        <v>240</v>
      </c>
      <c r="H256" s="25"/>
    </row>
    <row r="257" spans="1:8" x14ac:dyDescent="0.25">
      <c r="A257" s="43" t="s">
        <v>78</v>
      </c>
      <c r="B257" s="35" t="s">
        <v>85</v>
      </c>
      <c r="C257" s="80">
        <v>0</v>
      </c>
      <c r="D257" s="80">
        <f>SUM(D258)</f>
        <v>245</v>
      </c>
      <c r="E257" s="56">
        <f>SUM(E258)</f>
        <v>240</v>
      </c>
      <c r="F257" s="23">
        <v>240</v>
      </c>
      <c r="G257" s="23">
        <v>240</v>
      </c>
      <c r="H257" s="25"/>
    </row>
    <row r="258" spans="1:8" x14ac:dyDescent="0.25">
      <c r="A258" s="22">
        <v>4</v>
      </c>
      <c r="B258" s="68" t="s">
        <v>115</v>
      </c>
      <c r="C258" s="80">
        <v>0</v>
      </c>
      <c r="D258" s="80">
        <f>SUM(D259)</f>
        <v>245</v>
      </c>
      <c r="E258" s="56">
        <f>SUM(E259)</f>
        <v>240</v>
      </c>
      <c r="F258" s="23">
        <v>240</v>
      </c>
      <c r="G258" s="23">
        <v>240</v>
      </c>
      <c r="H258" s="25"/>
    </row>
    <row r="259" spans="1:8" x14ac:dyDescent="0.25">
      <c r="A259" s="22">
        <v>42</v>
      </c>
      <c r="B259" s="68" t="s">
        <v>156</v>
      </c>
      <c r="C259" s="80">
        <v>0</v>
      </c>
      <c r="D259" s="80">
        <f>SUM(D260)</f>
        <v>245</v>
      </c>
      <c r="E259" s="56">
        <f>SUM(E260)</f>
        <v>240</v>
      </c>
      <c r="F259" s="23">
        <v>240</v>
      </c>
      <c r="G259" s="23">
        <v>240</v>
      </c>
      <c r="H259" s="25"/>
    </row>
    <row r="260" spans="1:8" x14ac:dyDescent="0.25">
      <c r="A260" s="37">
        <v>424</v>
      </c>
      <c r="B260" s="24" t="s">
        <v>117</v>
      </c>
      <c r="C260" s="47">
        <v>0</v>
      </c>
      <c r="D260" s="47">
        <v>245</v>
      </c>
      <c r="E260" s="55">
        <v>240</v>
      </c>
      <c r="F260" s="25"/>
      <c r="G260" s="25"/>
      <c r="H260" s="25"/>
    </row>
    <row r="261" spans="1:8" x14ac:dyDescent="0.25">
      <c r="A261" s="48"/>
      <c r="B261" s="49"/>
      <c r="C261" s="103"/>
      <c r="D261" s="103"/>
      <c r="E261" s="59"/>
      <c r="F261" s="50"/>
      <c r="G261" s="50"/>
      <c r="H261" s="50"/>
    </row>
    <row r="262" spans="1:8" x14ac:dyDescent="0.25">
      <c r="A262" s="242" t="s">
        <v>103</v>
      </c>
      <c r="B262" s="243"/>
      <c r="C262" s="80">
        <v>1180083.55</v>
      </c>
      <c r="D262" s="80">
        <f>SUM(D7+D80+D177+D192+D207+D228)</f>
        <v>965651.78000000014</v>
      </c>
      <c r="E262" s="56">
        <f>SUM(E7+E80+E177+E192+E207+E228)</f>
        <v>969168.7</v>
      </c>
      <c r="F262" s="23">
        <v>1628860</v>
      </c>
      <c r="G262" s="23">
        <v>1628860</v>
      </c>
      <c r="H262" s="25"/>
    </row>
    <row r="268" spans="1:8" x14ac:dyDescent="0.25">
      <c r="E268" s="77"/>
    </row>
    <row r="270" spans="1:8" x14ac:dyDescent="0.25">
      <c r="C270" s="104"/>
    </row>
  </sheetData>
  <mergeCells count="3">
    <mergeCell ref="A262:B262"/>
    <mergeCell ref="A1:H1"/>
    <mergeCell ref="A3:H3"/>
  </mergeCells>
  <pageMargins left="0.7" right="0.7" top="0.75" bottom="0.75" header="0.3" footer="0.3"/>
  <pageSetup paperSize="9"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86F92-871E-438C-A28C-68AD7444BD5E}">
  <dimension ref="A1:I285"/>
  <sheetViews>
    <sheetView workbookViewId="0">
      <selection activeCell="A2" sqref="A2"/>
    </sheetView>
  </sheetViews>
  <sheetFormatPr defaultRowHeight="15" x14ac:dyDescent="0.25"/>
  <cols>
    <col min="1" max="1" width="12.85546875" style="78" customWidth="1"/>
    <col min="2" max="2" width="43.42578125" style="78" customWidth="1"/>
    <col min="3" max="3" width="20.28515625" style="78" customWidth="1"/>
    <col min="4" max="4" width="20.5703125" style="78" customWidth="1"/>
    <col min="5" max="5" width="21.28515625" style="78" customWidth="1"/>
    <col min="6" max="7" width="20.5703125" style="78" customWidth="1"/>
    <col min="8" max="16384" width="9.140625" style="78"/>
  </cols>
  <sheetData>
    <row r="1" spans="1:9" ht="42" customHeight="1" x14ac:dyDescent="0.25">
      <c r="A1" s="241" t="s">
        <v>278</v>
      </c>
      <c r="B1" s="241"/>
      <c r="C1" s="241"/>
      <c r="D1" s="241"/>
      <c r="E1" s="241"/>
      <c r="F1" s="241"/>
      <c r="G1" s="241"/>
      <c r="H1" s="241"/>
      <c r="I1" s="241"/>
    </row>
    <row r="2" spans="1:9" ht="18" x14ac:dyDescent="0.25">
      <c r="A2" s="70"/>
      <c r="B2" s="70"/>
      <c r="C2" s="70"/>
      <c r="D2" s="70"/>
      <c r="E2" s="70"/>
      <c r="F2" s="70"/>
      <c r="G2" s="70"/>
    </row>
    <row r="3" spans="1:9" ht="18" customHeight="1" x14ac:dyDescent="0.25">
      <c r="A3" s="223" t="s">
        <v>27</v>
      </c>
      <c r="B3" s="224"/>
      <c r="C3" s="224"/>
      <c r="D3" s="224"/>
      <c r="E3" s="224"/>
      <c r="F3" s="224"/>
    </row>
    <row r="4" spans="1:9" ht="18" x14ac:dyDescent="0.25">
      <c r="A4" s="70"/>
      <c r="B4" s="70"/>
      <c r="C4" s="70"/>
      <c r="D4" s="70"/>
      <c r="E4" s="70"/>
      <c r="F4" s="70"/>
      <c r="G4" s="70"/>
    </row>
    <row r="5" spans="1:9" ht="38.25" x14ac:dyDescent="0.25">
      <c r="A5" s="144" t="s">
        <v>29</v>
      </c>
      <c r="B5" s="144" t="s">
        <v>36</v>
      </c>
      <c r="C5" s="145" t="s">
        <v>246</v>
      </c>
      <c r="D5" s="146" t="s">
        <v>249</v>
      </c>
      <c r="E5" s="146" t="s">
        <v>256</v>
      </c>
      <c r="F5" s="146" t="s">
        <v>257</v>
      </c>
      <c r="G5" s="146" t="s">
        <v>258</v>
      </c>
    </row>
    <row r="6" spans="1:9" x14ac:dyDescent="0.25">
      <c r="A6" s="79"/>
      <c r="B6" s="46"/>
      <c r="C6" s="147">
        <v>1</v>
      </c>
      <c r="D6" s="147">
        <v>2</v>
      </c>
      <c r="E6" s="147">
        <v>3</v>
      </c>
      <c r="F6" s="147">
        <v>4</v>
      </c>
      <c r="G6" s="147">
        <v>5</v>
      </c>
    </row>
    <row r="7" spans="1:9" ht="26.25" x14ac:dyDescent="0.25">
      <c r="A7" s="199">
        <v>2201</v>
      </c>
      <c r="B7" s="200" t="s">
        <v>61</v>
      </c>
      <c r="C7" s="201">
        <f>SUM(C8+C24+C35+C47)</f>
        <v>1203124.49</v>
      </c>
      <c r="D7" s="202">
        <f>SUM(D8+D24+D35+D47)</f>
        <v>1224777.6000000001</v>
      </c>
      <c r="E7" s="202">
        <f>SUM(E8+E24+E35+E47)</f>
        <v>1369123.3800000001</v>
      </c>
      <c r="F7" s="202">
        <f>SUM(E7/C7)*100</f>
        <v>113.79731618629091</v>
      </c>
      <c r="G7" s="202">
        <f>SUM(E7/D7)*100</f>
        <v>111.78546864345005</v>
      </c>
    </row>
    <row r="8" spans="1:9" x14ac:dyDescent="0.25">
      <c r="A8" s="171" t="s">
        <v>52</v>
      </c>
      <c r="B8" s="172" t="s">
        <v>53</v>
      </c>
      <c r="C8" s="173">
        <f t="shared" ref="C8:C9" si="0">SUM(C9)</f>
        <v>1100000</v>
      </c>
      <c r="D8" s="173">
        <f>SUM(D9)</f>
        <v>1102016</v>
      </c>
      <c r="E8" s="173">
        <f>SUM(E9)</f>
        <v>1220489.77</v>
      </c>
      <c r="F8" s="173">
        <f t="shared" ref="F8:F70" si="1">SUM(E8/C8)*100</f>
        <v>110.95361545454546</v>
      </c>
      <c r="G8" s="173">
        <f t="shared" ref="G8:G70" si="2">SUM(E8/D8)*100</f>
        <v>110.75063973662816</v>
      </c>
    </row>
    <row r="9" spans="1:9" ht="26.25" x14ac:dyDescent="0.25">
      <c r="A9" s="83" t="s">
        <v>54</v>
      </c>
      <c r="B9" s="84" t="s">
        <v>55</v>
      </c>
      <c r="C9" s="80">
        <f t="shared" si="0"/>
        <v>1100000</v>
      </c>
      <c r="D9" s="80">
        <f>SUM(D10)</f>
        <v>1102016</v>
      </c>
      <c r="E9" s="80">
        <f>SUM(E10)</f>
        <v>1220489.77</v>
      </c>
      <c r="F9" s="80">
        <f t="shared" si="1"/>
        <v>110.95361545454546</v>
      </c>
      <c r="G9" s="80">
        <f t="shared" si="2"/>
        <v>110.75063973662816</v>
      </c>
    </row>
    <row r="10" spans="1:9" x14ac:dyDescent="0.25">
      <c r="A10" s="85">
        <v>3</v>
      </c>
      <c r="B10" s="86" t="s">
        <v>19</v>
      </c>
      <c r="C10" s="80">
        <f>SUM(C11+C15+C19)</f>
        <v>1100000</v>
      </c>
      <c r="D10" s="80">
        <f>SUM(D11:D21)</f>
        <v>1102016</v>
      </c>
      <c r="E10" s="80">
        <f>SUM(E11:E21)</f>
        <v>1220489.77</v>
      </c>
      <c r="F10" s="80">
        <f t="shared" si="1"/>
        <v>110.95361545454546</v>
      </c>
      <c r="G10" s="80">
        <f t="shared" si="2"/>
        <v>110.75063973662816</v>
      </c>
    </row>
    <row r="11" spans="1:9" x14ac:dyDescent="0.25">
      <c r="A11" s="85">
        <v>31</v>
      </c>
      <c r="B11" s="86" t="s">
        <v>22</v>
      </c>
      <c r="C11" s="80">
        <v>1097984</v>
      </c>
      <c r="D11" s="80">
        <v>1097984</v>
      </c>
      <c r="E11" s="80">
        <v>1215461</v>
      </c>
      <c r="F11" s="80">
        <f t="shared" si="1"/>
        <v>110.69933623805083</v>
      </c>
      <c r="G11" s="80">
        <f t="shared" si="2"/>
        <v>110.69933623805083</v>
      </c>
    </row>
    <row r="12" spans="1:9" hidden="1" x14ac:dyDescent="0.25">
      <c r="A12" s="87">
        <v>311</v>
      </c>
      <c r="B12" s="88" t="s">
        <v>56</v>
      </c>
      <c r="C12" s="47">
        <v>670000</v>
      </c>
      <c r="D12" s="47"/>
      <c r="E12" s="47"/>
      <c r="F12" s="80">
        <f t="shared" si="1"/>
        <v>0</v>
      </c>
      <c r="G12" s="80" t="e">
        <f t="shared" si="2"/>
        <v>#DIV/0!</v>
      </c>
    </row>
    <row r="13" spans="1:9" hidden="1" x14ac:dyDescent="0.25">
      <c r="A13" s="87">
        <v>312</v>
      </c>
      <c r="B13" s="88" t="s">
        <v>57</v>
      </c>
      <c r="C13" s="47">
        <v>35000</v>
      </c>
      <c r="D13" s="47"/>
      <c r="E13" s="47"/>
      <c r="F13" s="80">
        <f t="shared" si="1"/>
        <v>0</v>
      </c>
      <c r="G13" s="80" t="e">
        <f t="shared" si="2"/>
        <v>#DIV/0!</v>
      </c>
    </row>
    <row r="14" spans="1:9" hidden="1" x14ac:dyDescent="0.25">
      <c r="A14" s="87">
        <v>313</v>
      </c>
      <c r="B14" s="88" t="s">
        <v>58</v>
      </c>
      <c r="C14" s="89">
        <v>110550</v>
      </c>
      <c r="D14" s="89"/>
      <c r="E14" s="89"/>
      <c r="F14" s="80">
        <f t="shared" si="1"/>
        <v>0</v>
      </c>
      <c r="G14" s="80" t="e">
        <f t="shared" si="2"/>
        <v>#DIV/0!</v>
      </c>
    </row>
    <row r="15" spans="1:9" x14ac:dyDescent="0.25">
      <c r="A15" s="85">
        <v>32</v>
      </c>
      <c r="B15" s="86" t="s">
        <v>30</v>
      </c>
      <c r="C15" s="80">
        <v>2016</v>
      </c>
      <c r="D15" s="80">
        <v>4032</v>
      </c>
      <c r="E15" s="80">
        <v>5028.7700000000004</v>
      </c>
      <c r="F15" s="80">
        <f t="shared" si="1"/>
        <v>249.44295634920638</v>
      </c>
      <c r="G15" s="80">
        <f t="shared" si="2"/>
        <v>124.72147817460319</v>
      </c>
    </row>
    <row r="16" spans="1:9" hidden="1" x14ac:dyDescent="0.25">
      <c r="A16" s="87">
        <v>321</v>
      </c>
      <c r="B16" s="88" t="s">
        <v>65</v>
      </c>
      <c r="C16" s="47">
        <v>14000</v>
      </c>
      <c r="D16" s="80"/>
      <c r="E16" s="80"/>
      <c r="F16" s="80">
        <f t="shared" si="1"/>
        <v>0</v>
      </c>
      <c r="G16" s="80" t="e">
        <f t="shared" si="2"/>
        <v>#DIV/0!</v>
      </c>
    </row>
    <row r="17" spans="1:7" hidden="1" x14ac:dyDescent="0.25">
      <c r="A17" s="87">
        <v>323</v>
      </c>
      <c r="B17" s="88" t="s">
        <v>59</v>
      </c>
      <c r="C17" s="47">
        <v>0</v>
      </c>
      <c r="D17" s="89"/>
      <c r="E17" s="89"/>
      <c r="F17" s="80" t="e">
        <f t="shared" si="1"/>
        <v>#DIV/0!</v>
      </c>
      <c r="G17" s="80" t="e">
        <f t="shared" si="2"/>
        <v>#DIV/0!</v>
      </c>
    </row>
    <row r="18" spans="1:7" hidden="1" x14ac:dyDescent="0.25">
      <c r="A18" s="87">
        <v>329</v>
      </c>
      <c r="B18" s="88" t="s">
        <v>60</v>
      </c>
      <c r="C18" s="47">
        <v>1680</v>
      </c>
      <c r="D18" s="89"/>
      <c r="E18" s="89"/>
      <c r="F18" s="80">
        <f t="shared" si="1"/>
        <v>0</v>
      </c>
      <c r="G18" s="80" t="e">
        <f t="shared" si="2"/>
        <v>#DIV/0!</v>
      </c>
    </row>
    <row r="19" spans="1:7" x14ac:dyDescent="0.25">
      <c r="A19" s="85">
        <v>34</v>
      </c>
      <c r="B19" s="86" t="s">
        <v>107</v>
      </c>
      <c r="C19" s="80">
        <v>0</v>
      </c>
      <c r="D19" s="90">
        <v>0</v>
      </c>
      <c r="E19" s="90">
        <v>0</v>
      </c>
      <c r="F19" s="80">
        <v>0</v>
      </c>
      <c r="G19" s="80">
        <v>0</v>
      </c>
    </row>
    <row r="20" spans="1:7" hidden="1" x14ac:dyDescent="0.25">
      <c r="A20" s="87">
        <v>343</v>
      </c>
      <c r="B20" s="88" t="s">
        <v>104</v>
      </c>
      <c r="C20" s="47">
        <v>0</v>
      </c>
      <c r="D20" s="90"/>
      <c r="E20" s="90"/>
      <c r="F20" s="80" t="e">
        <f t="shared" si="1"/>
        <v>#DIV/0!</v>
      </c>
      <c r="G20" s="80" t="e">
        <f t="shared" si="2"/>
        <v>#DIV/0!</v>
      </c>
    </row>
    <row r="21" spans="1:7" x14ac:dyDescent="0.25">
      <c r="A21" s="79">
        <v>38</v>
      </c>
      <c r="B21" s="91" t="s">
        <v>108</v>
      </c>
      <c r="C21" s="80">
        <v>0</v>
      </c>
      <c r="D21" s="80">
        <v>0</v>
      </c>
      <c r="E21" s="80">
        <v>0</v>
      </c>
      <c r="F21" s="80">
        <v>0</v>
      </c>
      <c r="G21" s="80">
        <v>0</v>
      </c>
    </row>
    <row r="22" spans="1:7" hidden="1" x14ac:dyDescent="0.25">
      <c r="A22" s="45">
        <v>383</v>
      </c>
      <c r="B22" s="46" t="s">
        <v>109</v>
      </c>
      <c r="C22" s="47">
        <v>0</v>
      </c>
      <c r="D22" s="47"/>
      <c r="E22" s="47"/>
      <c r="F22" s="80" t="e">
        <f t="shared" si="1"/>
        <v>#DIV/0!</v>
      </c>
      <c r="G22" s="80" t="e">
        <f t="shared" si="2"/>
        <v>#DIV/0!</v>
      </c>
    </row>
    <row r="23" spans="1:7" x14ac:dyDescent="0.25">
      <c r="A23" s="79"/>
      <c r="B23" s="46"/>
      <c r="C23" s="47"/>
      <c r="D23" s="47"/>
      <c r="E23" s="47"/>
      <c r="F23" s="80"/>
      <c r="G23" s="80"/>
    </row>
    <row r="24" spans="1:7" x14ac:dyDescent="0.25">
      <c r="A24" s="171" t="s">
        <v>62</v>
      </c>
      <c r="B24" s="174" t="s">
        <v>63</v>
      </c>
      <c r="C24" s="173">
        <f t="shared" ref="C24:C25" si="3">SUM(C25)</f>
        <v>30075.360000000001</v>
      </c>
      <c r="D24" s="173">
        <f>SUM(D25)</f>
        <v>30767.52</v>
      </c>
      <c r="E24" s="173">
        <f>SUM(E25)</f>
        <v>30767.52</v>
      </c>
      <c r="F24" s="173">
        <f t="shared" si="1"/>
        <v>102.30141883588426</v>
      </c>
      <c r="G24" s="173">
        <f t="shared" si="2"/>
        <v>100</v>
      </c>
    </row>
    <row r="25" spans="1:7" ht="26.25" x14ac:dyDescent="0.25">
      <c r="A25" s="82" t="s">
        <v>54</v>
      </c>
      <c r="B25" s="86" t="s">
        <v>64</v>
      </c>
      <c r="C25" s="80">
        <f t="shared" si="3"/>
        <v>30075.360000000001</v>
      </c>
      <c r="D25" s="80">
        <f>SUM(D26)</f>
        <v>30767.52</v>
      </c>
      <c r="E25" s="80">
        <f>SUM(E26)</f>
        <v>30767.52</v>
      </c>
      <c r="F25" s="80">
        <f t="shared" si="1"/>
        <v>102.30141883588426</v>
      </c>
      <c r="G25" s="80">
        <f t="shared" si="2"/>
        <v>100</v>
      </c>
    </row>
    <row r="26" spans="1:7" x14ac:dyDescent="0.25">
      <c r="A26" s="79">
        <v>3</v>
      </c>
      <c r="B26" s="91" t="s">
        <v>19</v>
      </c>
      <c r="C26" s="90">
        <f>SUM(C27+C32)</f>
        <v>30075.360000000001</v>
      </c>
      <c r="D26" s="90">
        <f>SUM(D32+D27)</f>
        <v>30767.52</v>
      </c>
      <c r="E26" s="90">
        <f>SUM(E32+E27)</f>
        <v>30767.52</v>
      </c>
      <c r="F26" s="80">
        <f t="shared" si="1"/>
        <v>102.30141883588426</v>
      </c>
      <c r="G26" s="80">
        <f t="shared" si="2"/>
        <v>100</v>
      </c>
    </row>
    <row r="27" spans="1:7" x14ac:dyDescent="0.25">
      <c r="A27" s="79">
        <v>32</v>
      </c>
      <c r="B27" s="91" t="s">
        <v>30</v>
      </c>
      <c r="C27" s="90">
        <v>29225.360000000001</v>
      </c>
      <c r="D27" s="90">
        <v>29817.52</v>
      </c>
      <c r="E27" s="90">
        <v>29964.45</v>
      </c>
      <c r="F27" s="80">
        <f t="shared" si="1"/>
        <v>102.52893377532391</v>
      </c>
      <c r="G27" s="80">
        <f t="shared" si="2"/>
        <v>100.49276398573726</v>
      </c>
    </row>
    <row r="28" spans="1:7" hidden="1" x14ac:dyDescent="0.25">
      <c r="A28" s="45">
        <v>321</v>
      </c>
      <c r="B28" s="46" t="s">
        <v>65</v>
      </c>
      <c r="C28" s="89">
        <v>2500</v>
      </c>
      <c r="D28" s="89">
        <v>10618</v>
      </c>
      <c r="E28" s="89">
        <v>10618</v>
      </c>
      <c r="F28" s="80">
        <f t="shared" si="1"/>
        <v>424.72</v>
      </c>
      <c r="G28" s="80">
        <f t="shared" si="2"/>
        <v>100</v>
      </c>
    </row>
    <row r="29" spans="1:7" hidden="1" x14ac:dyDescent="0.25">
      <c r="A29" s="45">
        <v>322</v>
      </c>
      <c r="B29" s="46" t="s">
        <v>66</v>
      </c>
      <c r="C29" s="89">
        <v>7824</v>
      </c>
      <c r="D29" s="89">
        <v>22165</v>
      </c>
      <c r="E29" s="89">
        <v>22165</v>
      </c>
      <c r="F29" s="80">
        <f t="shared" si="1"/>
        <v>283.29498977505114</v>
      </c>
      <c r="G29" s="80">
        <f t="shared" si="2"/>
        <v>100</v>
      </c>
    </row>
    <row r="30" spans="1:7" hidden="1" x14ac:dyDescent="0.25">
      <c r="A30" s="45">
        <v>323</v>
      </c>
      <c r="B30" s="46" t="s">
        <v>67</v>
      </c>
      <c r="C30" s="89">
        <v>9870</v>
      </c>
      <c r="D30" s="89">
        <v>28701</v>
      </c>
      <c r="E30" s="89">
        <v>28701</v>
      </c>
      <c r="F30" s="80">
        <f t="shared" si="1"/>
        <v>290.790273556231</v>
      </c>
      <c r="G30" s="80">
        <f t="shared" si="2"/>
        <v>100</v>
      </c>
    </row>
    <row r="31" spans="1:7" hidden="1" x14ac:dyDescent="0.25">
      <c r="A31" s="45">
        <v>329</v>
      </c>
      <c r="B31" s="46" t="s">
        <v>68</v>
      </c>
      <c r="C31" s="89">
        <v>290</v>
      </c>
      <c r="D31" s="89">
        <v>3201</v>
      </c>
      <c r="E31" s="89">
        <v>3201</v>
      </c>
      <c r="F31" s="80">
        <f t="shared" si="1"/>
        <v>1103.7931034482758</v>
      </c>
      <c r="G31" s="80">
        <f t="shared" si="2"/>
        <v>100</v>
      </c>
    </row>
    <row r="32" spans="1:7" x14ac:dyDescent="0.25">
      <c r="A32" s="79">
        <v>34</v>
      </c>
      <c r="B32" s="91" t="s">
        <v>69</v>
      </c>
      <c r="C32" s="90">
        <v>850</v>
      </c>
      <c r="D32" s="90">
        <v>950</v>
      </c>
      <c r="E32" s="90">
        <v>803.07</v>
      </c>
      <c r="F32" s="80">
        <f t="shared" si="1"/>
        <v>94.47882352941177</v>
      </c>
      <c r="G32" s="80">
        <f t="shared" si="2"/>
        <v>84.533684210526317</v>
      </c>
    </row>
    <row r="33" spans="1:7" hidden="1" x14ac:dyDescent="0.25">
      <c r="A33" s="45">
        <v>343</v>
      </c>
      <c r="B33" s="46" t="s">
        <v>70</v>
      </c>
      <c r="C33" s="89">
        <v>550.20000000000005</v>
      </c>
      <c r="D33" s="89">
        <v>1261</v>
      </c>
      <c r="E33" s="89">
        <v>1261</v>
      </c>
      <c r="F33" s="80">
        <f t="shared" si="1"/>
        <v>229.18938567793526</v>
      </c>
      <c r="G33" s="80">
        <f t="shared" si="2"/>
        <v>100</v>
      </c>
    </row>
    <row r="34" spans="1:7" x14ac:dyDescent="0.25">
      <c r="A34" s="45"/>
      <c r="B34" s="46"/>
      <c r="C34" s="47"/>
      <c r="D34" s="47"/>
      <c r="E34" s="47"/>
      <c r="F34" s="80"/>
      <c r="G34" s="80"/>
    </row>
    <row r="35" spans="1:7" x14ac:dyDescent="0.25">
      <c r="A35" s="171" t="s">
        <v>71</v>
      </c>
      <c r="B35" s="174" t="s">
        <v>72</v>
      </c>
      <c r="C35" s="173">
        <f>SUM(C37)</f>
        <v>57959.13</v>
      </c>
      <c r="D35" s="173">
        <f t="shared" ref="D35:E37" si="4">SUM(D36)</f>
        <v>69904.08</v>
      </c>
      <c r="E35" s="173">
        <f t="shared" si="4"/>
        <v>72981.36</v>
      </c>
      <c r="F35" s="173">
        <f t="shared" si="1"/>
        <v>125.91866026974526</v>
      </c>
      <c r="G35" s="173">
        <f t="shared" si="2"/>
        <v>104.40214648415372</v>
      </c>
    </row>
    <row r="36" spans="1:7" ht="18.75" customHeight="1" x14ac:dyDescent="0.25">
      <c r="A36" s="92" t="s">
        <v>54</v>
      </c>
      <c r="B36" s="84" t="s">
        <v>73</v>
      </c>
      <c r="C36" s="80">
        <f>SUM(C37)</f>
        <v>57959.13</v>
      </c>
      <c r="D36" s="80">
        <f t="shared" si="4"/>
        <v>69904.08</v>
      </c>
      <c r="E36" s="80">
        <f t="shared" si="4"/>
        <v>72981.36</v>
      </c>
      <c r="F36" s="80">
        <f t="shared" si="1"/>
        <v>125.91866026974526</v>
      </c>
      <c r="G36" s="80">
        <f t="shared" si="2"/>
        <v>104.40214648415372</v>
      </c>
    </row>
    <row r="37" spans="1:7" x14ac:dyDescent="0.25">
      <c r="A37" s="79">
        <v>3</v>
      </c>
      <c r="B37" s="91" t="s">
        <v>19</v>
      </c>
      <c r="C37" s="80">
        <f>SUM(C38+C43)</f>
        <v>57959.13</v>
      </c>
      <c r="D37" s="80">
        <f t="shared" si="4"/>
        <v>69904.08</v>
      </c>
      <c r="E37" s="80">
        <f t="shared" si="4"/>
        <v>72981.36</v>
      </c>
      <c r="F37" s="80">
        <f t="shared" si="1"/>
        <v>125.91866026974526</v>
      </c>
      <c r="G37" s="80">
        <f t="shared" si="2"/>
        <v>104.40214648415372</v>
      </c>
    </row>
    <row r="38" spans="1:7" x14ac:dyDescent="0.25">
      <c r="A38" s="79">
        <v>32</v>
      </c>
      <c r="B38" s="91" t="s">
        <v>30</v>
      </c>
      <c r="C38" s="80">
        <v>57959.13</v>
      </c>
      <c r="D38" s="80">
        <v>69904.08</v>
      </c>
      <c r="E38" s="80">
        <v>72981.36</v>
      </c>
      <c r="F38" s="80">
        <f t="shared" si="1"/>
        <v>125.91866026974526</v>
      </c>
      <c r="G38" s="80">
        <f t="shared" si="2"/>
        <v>104.40214648415372</v>
      </c>
    </row>
    <row r="39" spans="1:7" hidden="1" x14ac:dyDescent="0.25">
      <c r="A39" s="45">
        <v>321</v>
      </c>
      <c r="B39" s="46" t="s">
        <v>65</v>
      </c>
      <c r="C39" s="47">
        <v>35218.79</v>
      </c>
      <c r="D39" s="47">
        <v>26161</v>
      </c>
      <c r="E39" s="47">
        <v>26161</v>
      </c>
      <c r="F39" s="80">
        <f t="shared" si="1"/>
        <v>74.281370825062425</v>
      </c>
      <c r="G39" s="80">
        <f t="shared" si="2"/>
        <v>100</v>
      </c>
    </row>
    <row r="40" spans="1:7" hidden="1" x14ac:dyDescent="0.25">
      <c r="A40" s="45">
        <v>322</v>
      </c>
      <c r="B40" s="46" t="s">
        <v>66</v>
      </c>
      <c r="C40" s="47">
        <v>19821.669999999998</v>
      </c>
      <c r="D40" s="47">
        <v>42153</v>
      </c>
      <c r="E40" s="47">
        <v>42153</v>
      </c>
      <c r="F40" s="80">
        <f t="shared" si="1"/>
        <v>212.66119353212923</v>
      </c>
      <c r="G40" s="80">
        <f t="shared" si="2"/>
        <v>100</v>
      </c>
    </row>
    <row r="41" spans="1:7" hidden="1" x14ac:dyDescent="0.25">
      <c r="A41" s="45">
        <v>323</v>
      </c>
      <c r="B41" s="46" t="s">
        <v>74</v>
      </c>
      <c r="C41" s="47">
        <v>4029.09</v>
      </c>
      <c r="D41" s="47">
        <v>10989</v>
      </c>
      <c r="E41" s="47">
        <v>10989</v>
      </c>
      <c r="F41" s="80">
        <f t="shared" si="1"/>
        <v>272.74148753192407</v>
      </c>
      <c r="G41" s="80">
        <f t="shared" si="2"/>
        <v>100</v>
      </c>
    </row>
    <row r="42" spans="1:7" hidden="1" x14ac:dyDescent="0.25">
      <c r="A42" s="45">
        <v>329</v>
      </c>
      <c r="B42" s="46" t="s">
        <v>75</v>
      </c>
      <c r="C42" s="47">
        <v>1483.37</v>
      </c>
      <c r="D42" s="47">
        <v>1253</v>
      </c>
      <c r="E42" s="47">
        <v>1253</v>
      </c>
      <c r="F42" s="80">
        <f t="shared" si="1"/>
        <v>84.46982209428532</v>
      </c>
      <c r="G42" s="80">
        <f t="shared" si="2"/>
        <v>100</v>
      </c>
    </row>
    <row r="43" spans="1:7" x14ac:dyDescent="0.25">
      <c r="A43" s="85">
        <v>4</v>
      </c>
      <c r="B43" s="86" t="s">
        <v>110</v>
      </c>
      <c r="C43" s="80">
        <v>0</v>
      </c>
      <c r="D43" s="80">
        <f t="shared" ref="D43:E45" si="5">C43</f>
        <v>0</v>
      </c>
      <c r="E43" s="80">
        <f t="shared" si="5"/>
        <v>0</v>
      </c>
      <c r="F43" s="80">
        <v>0</v>
      </c>
      <c r="G43" s="80">
        <v>0</v>
      </c>
    </row>
    <row r="44" spans="1:7" x14ac:dyDescent="0.25">
      <c r="A44" s="85">
        <v>41</v>
      </c>
      <c r="B44" s="86" t="s">
        <v>111</v>
      </c>
      <c r="C44" s="80">
        <v>0</v>
      </c>
      <c r="D44" s="80">
        <f t="shared" si="5"/>
        <v>0</v>
      </c>
      <c r="E44" s="80">
        <f t="shared" si="5"/>
        <v>0</v>
      </c>
      <c r="F44" s="80">
        <v>0</v>
      </c>
      <c r="G44" s="80">
        <v>0</v>
      </c>
    </row>
    <row r="45" spans="1:7" hidden="1" x14ac:dyDescent="0.25">
      <c r="A45" s="45">
        <v>412</v>
      </c>
      <c r="B45" s="46" t="s">
        <v>105</v>
      </c>
      <c r="C45" s="47">
        <v>0</v>
      </c>
      <c r="D45" s="47">
        <f t="shared" si="5"/>
        <v>0</v>
      </c>
      <c r="E45" s="47">
        <f t="shared" si="5"/>
        <v>0</v>
      </c>
      <c r="F45" s="80" t="e">
        <f t="shared" si="1"/>
        <v>#DIV/0!</v>
      </c>
      <c r="G45" s="80" t="e">
        <f t="shared" si="2"/>
        <v>#DIV/0!</v>
      </c>
    </row>
    <row r="46" spans="1:7" x14ac:dyDescent="0.25">
      <c r="A46" s="79"/>
      <c r="B46" s="46"/>
      <c r="C46" s="47"/>
      <c r="D46" s="47"/>
      <c r="E46" s="47"/>
      <c r="F46" s="80"/>
      <c r="G46" s="80"/>
    </row>
    <row r="47" spans="1:7" x14ac:dyDescent="0.25">
      <c r="A47" s="171" t="s">
        <v>76</v>
      </c>
      <c r="B47" s="174" t="s">
        <v>77</v>
      </c>
      <c r="C47" s="173">
        <f>SUM(C48+C59+C69+C80)</f>
        <v>15090</v>
      </c>
      <c r="D47" s="173">
        <f>SUM(D48+D59+D69+D80)</f>
        <v>22090</v>
      </c>
      <c r="E47" s="173">
        <f>SUM(E48+E59+E69+E80)</f>
        <v>44884.73</v>
      </c>
      <c r="F47" s="173">
        <f t="shared" si="1"/>
        <v>297.44685222001328</v>
      </c>
      <c r="G47" s="173">
        <f t="shared" si="2"/>
        <v>203.19026708918062</v>
      </c>
    </row>
    <row r="48" spans="1:7" x14ac:dyDescent="0.25">
      <c r="A48" s="93" t="s">
        <v>78</v>
      </c>
      <c r="B48" s="86" t="s">
        <v>79</v>
      </c>
      <c r="C48" s="80">
        <f t="shared" ref="C48:C49" si="6">SUM(C49)</f>
        <v>0</v>
      </c>
      <c r="D48" s="80">
        <f>SUM(D49)</f>
        <v>4000</v>
      </c>
      <c r="E48" s="80">
        <f>SUM(E49)</f>
        <v>1027.05</v>
      </c>
      <c r="F48" s="80">
        <v>0</v>
      </c>
      <c r="G48" s="80">
        <f t="shared" si="2"/>
        <v>25.67625</v>
      </c>
    </row>
    <row r="49" spans="1:7" x14ac:dyDescent="0.25">
      <c r="A49" s="79">
        <v>3</v>
      </c>
      <c r="B49" s="91" t="s">
        <v>19</v>
      </c>
      <c r="C49" s="80">
        <f t="shared" si="6"/>
        <v>0</v>
      </c>
      <c r="D49" s="80">
        <f>SUM(D50)</f>
        <v>4000</v>
      </c>
      <c r="E49" s="80">
        <f>SUM(E50)</f>
        <v>1027.05</v>
      </c>
      <c r="F49" s="80">
        <v>0</v>
      </c>
      <c r="G49" s="80">
        <f t="shared" si="2"/>
        <v>25.67625</v>
      </c>
    </row>
    <row r="50" spans="1:7" x14ac:dyDescent="0.25">
      <c r="A50" s="79">
        <v>32</v>
      </c>
      <c r="B50" s="91" t="s">
        <v>80</v>
      </c>
      <c r="C50" s="80">
        <v>0</v>
      </c>
      <c r="D50" s="80">
        <v>4000</v>
      </c>
      <c r="E50" s="80">
        <v>1027.05</v>
      </c>
      <c r="F50" s="80">
        <v>0</v>
      </c>
      <c r="G50" s="80">
        <f t="shared" si="2"/>
        <v>25.67625</v>
      </c>
    </row>
    <row r="51" spans="1:7" hidden="1" x14ac:dyDescent="0.25">
      <c r="A51" s="45">
        <v>321</v>
      </c>
      <c r="B51" s="46" t="s">
        <v>80</v>
      </c>
      <c r="C51" s="47">
        <v>300</v>
      </c>
      <c r="D51" s="47">
        <v>1075</v>
      </c>
      <c r="E51" s="47">
        <v>1075</v>
      </c>
      <c r="F51" s="80">
        <f t="shared" si="1"/>
        <v>358.33333333333337</v>
      </c>
      <c r="G51" s="80">
        <f t="shared" si="2"/>
        <v>100</v>
      </c>
    </row>
    <row r="52" spans="1:7" hidden="1" x14ac:dyDescent="0.25">
      <c r="A52" s="45">
        <v>322</v>
      </c>
      <c r="B52" s="46" t="s">
        <v>66</v>
      </c>
      <c r="C52" s="47">
        <v>2500</v>
      </c>
      <c r="D52" s="47"/>
      <c r="E52" s="47"/>
      <c r="F52" s="80">
        <f t="shared" si="1"/>
        <v>0</v>
      </c>
      <c r="G52" s="80" t="e">
        <f t="shared" si="2"/>
        <v>#DIV/0!</v>
      </c>
    </row>
    <row r="53" spans="1:7" hidden="1" x14ac:dyDescent="0.25">
      <c r="A53" s="45">
        <v>323</v>
      </c>
      <c r="B53" s="46" t="s">
        <v>67</v>
      </c>
      <c r="C53" s="47">
        <v>2500</v>
      </c>
      <c r="D53" s="47"/>
      <c r="E53" s="47"/>
      <c r="F53" s="80">
        <f t="shared" si="1"/>
        <v>0</v>
      </c>
      <c r="G53" s="80" t="e">
        <f t="shared" si="2"/>
        <v>#DIV/0!</v>
      </c>
    </row>
    <row r="54" spans="1:7" hidden="1" x14ac:dyDescent="0.25">
      <c r="A54" s="45">
        <v>324</v>
      </c>
      <c r="B54" s="46" t="s">
        <v>112</v>
      </c>
      <c r="C54" s="47">
        <v>0</v>
      </c>
      <c r="D54" s="47"/>
      <c r="E54" s="47"/>
      <c r="F54" s="80" t="e">
        <f t="shared" si="1"/>
        <v>#DIV/0!</v>
      </c>
      <c r="G54" s="80" t="e">
        <f t="shared" si="2"/>
        <v>#DIV/0!</v>
      </c>
    </row>
    <row r="55" spans="1:7" hidden="1" x14ac:dyDescent="0.25">
      <c r="A55" s="45">
        <v>329</v>
      </c>
      <c r="B55" s="46" t="s">
        <v>113</v>
      </c>
      <c r="C55" s="47">
        <v>0</v>
      </c>
      <c r="D55" s="47"/>
      <c r="E55" s="47"/>
      <c r="F55" s="80" t="e">
        <f t="shared" si="1"/>
        <v>#DIV/0!</v>
      </c>
      <c r="G55" s="80" t="e">
        <f t="shared" si="2"/>
        <v>#DIV/0!</v>
      </c>
    </row>
    <row r="56" spans="1:7" hidden="1" x14ac:dyDescent="0.25">
      <c r="A56" s="45">
        <v>343</v>
      </c>
      <c r="B56" s="46" t="s">
        <v>114</v>
      </c>
      <c r="C56" s="47">
        <v>0</v>
      </c>
      <c r="D56" s="47"/>
      <c r="E56" s="47"/>
      <c r="F56" s="80" t="e">
        <f t="shared" si="1"/>
        <v>#DIV/0!</v>
      </c>
      <c r="G56" s="80" t="e">
        <f t="shared" si="2"/>
        <v>#DIV/0!</v>
      </c>
    </row>
    <row r="57" spans="1:7" x14ac:dyDescent="0.25">
      <c r="A57" s="79">
        <v>34</v>
      </c>
      <c r="B57" s="91" t="s">
        <v>69</v>
      </c>
      <c r="C57" s="80">
        <v>0</v>
      </c>
      <c r="D57" s="80">
        <v>0</v>
      </c>
      <c r="E57" s="80">
        <v>0</v>
      </c>
      <c r="F57" s="80">
        <v>0</v>
      </c>
      <c r="G57" s="80">
        <v>0</v>
      </c>
    </row>
    <row r="58" spans="1:7" x14ac:dyDescent="0.25">
      <c r="A58" s="45"/>
      <c r="B58" s="46"/>
      <c r="C58" s="47"/>
      <c r="D58" s="80"/>
      <c r="E58" s="80"/>
      <c r="F58" s="80"/>
      <c r="G58" s="80"/>
    </row>
    <row r="59" spans="1:7" ht="26.25" x14ac:dyDescent="0.25">
      <c r="A59" s="82" t="s">
        <v>78</v>
      </c>
      <c r="B59" s="94" t="s">
        <v>118</v>
      </c>
      <c r="C59" s="80">
        <v>0</v>
      </c>
      <c r="D59" s="80">
        <v>0</v>
      </c>
      <c r="E59" s="80">
        <f>SUM(E60)</f>
        <v>1940</v>
      </c>
      <c r="F59" s="80">
        <v>0</v>
      </c>
      <c r="G59" s="80">
        <v>0</v>
      </c>
    </row>
    <row r="60" spans="1:7" x14ac:dyDescent="0.25">
      <c r="A60" s="79">
        <v>3</v>
      </c>
      <c r="B60" s="91" t="s">
        <v>19</v>
      </c>
      <c r="C60" s="90">
        <v>0</v>
      </c>
      <c r="D60" s="80">
        <v>0</v>
      </c>
      <c r="E60" s="80">
        <f>SUM(E61:E65)</f>
        <v>1940</v>
      </c>
      <c r="F60" s="80">
        <v>0</v>
      </c>
      <c r="G60" s="80">
        <v>0</v>
      </c>
    </row>
    <row r="61" spans="1:7" x14ac:dyDescent="0.25">
      <c r="A61" s="79">
        <v>31</v>
      </c>
      <c r="B61" s="91" t="s">
        <v>22</v>
      </c>
      <c r="C61" s="90">
        <v>0</v>
      </c>
      <c r="D61" s="80">
        <v>0</v>
      </c>
      <c r="E61" s="80">
        <v>0</v>
      </c>
      <c r="F61" s="80">
        <v>0</v>
      </c>
      <c r="G61" s="80">
        <v>0</v>
      </c>
    </row>
    <row r="62" spans="1:7" hidden="1" x14ac:dyDescent="0.25">
      <c r="A62" s="45">
        <v>311</v>
      </c>
      <c r="B62" s="46" t="s">
        <v>81</v>
      </c>
      <c r="C62" s="89">
        <v>0</v>
      </c>
      <c r="D62" s="80"/>
      <c r="E62" s="80"/>
      <c r="F62" s="80" t="e">
        <f t="shared" si="1"/>
        <v>#DIV/0!</v>
      </c>
      <c r="G62" s="80" t="e">
        <f t="shared" si="2"/>
        <v>#DIV/0!</v>
      </c>
    </row>
    <row r="63" spans="1:7" hidden="1" x14ac:dyDescent="0.25">
      <c r="A63" s="45">
        <v>312</v>
      </c>
      <c r="B63" s="46" t="s">
        <v>57</v>
      </c>
      <c r="C63" s="89">
        <v>0</v>
      </c>
      <c r="D63" s="80"/>
      <c r="E63" s="80"/>
      <c r="F63" s="80" t="e">
        <f t="shared" si="1"/>
        <v>#DIV/0!</v>
      </c>
      <c r="G63" s="80" t="e">
        <f t="shared" si="2"/>
        <v>#DIV/0!</v>
      </c>
    </row>
    <row r="64" spans="1:7" hidden="1" x14ac:dyDescent="0.25">
      <c r="A64" s="45">
        <v>313</v>
      </c>
      <c r="B64" s="46" t="s">
        <v>82</v>
      </c>
      <c r="C64" s="89">
        <v>0</v>
      </c>
      <c r="D64" s="80"/>
      <c r="E64" s="80"/>
      <c r="F64" s="80" t="e">
        <f t="shared" si="1"/>
        <v>#DIV/0!</v>
      </c>
      <c r="G64" s="80" t="e">
        <f t="shared" si="2"/>
        <v>#DIV/0!</v>
      </c>
    </row>
    <row r="65" spans="1:7" x14ac:dyDescent="0.25">
      <c r="A65" s="79">
        <v>32</v>
      </c>
      <c r="B65" s="91" t="s">
        <v>30</v>
      </c>
      <c r="C65" s="90">
        <v>0</v>
      </c>
      <c r="D65" s="80">
        <v>0</v>
      </c>
      <c r="E65" s="80">
        <v>1940</v>
      </c>
      <c r="F65" s="80">
        <v>0</v>
      </c>
      <c r="G65" s="80">
        <v>0</v>
      </c>
    </row>
    <row r="66" spans="1:7" hidden="1" x14ac:dyDescent="0.25">
      <c r="A66" s="45">
        <v>323</v>
      </c>
      <c r="B66" s="46" t="s">
        <v>67</v>
      </c>
      <c r="C66" s="89">
        <v>0</v>
      </c>
      <c r="D66" s="80"/>
      <c r="E66" s="80"/>
      <c r="F66" s="80" t="e">
        <f t="shared" si="1"/>
        <v>#DIV/0!</v>
      </c>
      <c r="G66" s="80" t="e">
        <f t="shared" si="2"/>
        <v>#DIV/0!</v>
      </c>
    </row>
    <row r="67" spans="1:7" x14ac:dyDescent="0.25">
      <c r="A67" s="45"/>
      <c r="B67" s="46"/>
      <c r="C67" s="89"/>
      <c r="D67" s="80"/>
      <c r="E67" s="80"/>
      <c r="F67" s="80"/>
      <c r="G67" s="80"/>
    </row>
    <row r="68" spans="1:7" x14ac:dyDescent="0.25">
      <c r="A68" s="45"/>
      <c r="B68" s="46"/>
      <c r="C68" s="89"/>
      <c r="D68" s="80"/>
      <c r="E68" s="80"/>
      <c r="F68" s="80"/>
      <c r="G68" s="80"/>
    </row>
    <row r="69" spans="1:7" x14ac:dyDescent="0.25">
      <c r="A69" s="82" t="s">
        <v>78</v>
      </c>
      <c r="B69" s="94" t="s">
        <v>119</v>
      </c>
      <c r="C69" s="90">
        <f>SUM(C70)</f>
        <v>13650</v>
      </c>
      <c r="D69" s="80">
        <f>SUM(D70+D75)</f>
        <v>16650</v>
      </c>
      <c r="E69" s="80">
        <f>SUM(E70+E75)</f>
        <v>34938.639999999999</v>
      </c>
      <c r="F69" s="80">
        <f t="shared" si="1"/>
        <v>255.96073260073257</v>
      </c>
      <c r="G69" s="80">
        <f t="shared" si="2"/>
        <v>209.84168168168168</v>
      </c>
    </row>
    <row r="70" spans="1:7" x14ac:dyDescent="0.25">
      <c r="A70" s="79">
        <v>3</v>
      </c>
      <c r="B70" s="91" t="s">
        <v>120</v>
      </c>
      <c r="C70" s="90">
        <f>SUM(C71)</f>
        <v>13650</v>
      </c>
      <c r="D70" s="80">
        <v>13650</v>
      </c>
      <c r="E70" s="80">
        <f>SUM(E71+E76)</f>
        <v>34938.639999999999</v>
      </c>
      <c r="F70" s="80">
        <f t="shared" si="1"/>
        <v>255.96073260073257</v>
      </c>
      <c r="G70" s="80">
        <f t="shared" si="2"/>
        <v>255.96073260073257</v>
      </c>
    </row>
    <row r="71" spans="1:7" x14ac:dyDescent="0.25">
      <c r="A71" s="79">
        <v>32</v>
      </c>
      <c r="B71" s="91" t="s">
        <v>30</v>
      </c>
      <c r="C71" s="90">
        <v>13650</v>
      </c>
      <c r="D71" s="80">
        <v>13650</v>
      </c>
      <c r="E71" s="80">
        <v>34938.639999999999</v>
      </c>
      <c r="F71" s="80">
        <f t="shared" ref="F71:F134" si="7">SUM(E71/C71)*100</f>
        <v>255.96073260073257</v>
      </c>
      <c r="G71" s="80">
        <f t="shared" ref="G71:G134" si="8">SUM(E71/D71)*100</f>
        <v>255.96073260073257</v>
      </c>
    </row>
    <row r="72" spans="1:7" hidden="1" x14ac:dyDescent="0.25">
      <c r="A72" s="45">
        <v>321</v>
      </c>
      <c r="B72" s="46" t="s">
        <v>121</v>
      </c>
      <c r="C72" s="89">
        <v>1500</v>
      </c>
      <c r="D72" s="80"/>
      <c r="E72" s="80"/>
      <c r="F72" s="80">
        <f t="shared" si="7"/>
        <v>0</v>
      </c>
      <c r="G72" s="80" t="e">
        <f t="shared" si="8"/>
        <v>#DIV/0!</v>
      </c>
    </row>
    <row r="73" spans="1:7" hidden="1" x14ac:dyDescent="0.25">
      <c r="A73" s="45">
        <v>323</v>
      </c>
      <c r="B73" s="46" t="s">
        <v>67</v>
      </c>
      <c r="C73" s="89">
        <v>1500</v>
      </c>
      <c r="D73" s="80"/>
      <c r="E73" s="80"/>
      <c r="F73" s="80">
        <f t="shared" si="7"/>
        <v>0</v>
      </c>
      <c r="G73" s="80" t="e">
        <f t="shared" si="8"/>
        <v>#DIV/0!</v>
      </c>
    </row>
    <row r="74" spans="1:7" hidden="1" x14ac:dyDescent="0.25">
      <c r="A74" s="45">
        <v>324</v>
      </c>
      <c r="B74" s="46" t="s">
        <v>122</v>
      </c>
      <c r="C74" s="89">
        <v>0</v>
      </c>
      <c r="D74" s="80"/>
      <c r="E74" s="80"/>
      <c r="F74" s="80" t="e">
        <f t="shared" si="7"/>
        <v>#DIV/0!</v>
      </c>
      <c r="G74" s="80" t="e">
        <f t="shared" si="8"/>
        <v>#DIV/0!</v>
      </c>
    </row>
    <row r="75" spans="1:7" x14ac:dyDescent="0.25">
      <c r="A75" s="79">
        <v>4</v>
      </c>
      <c r="B75" s="91" t="s">
        <v>110</v>
      </c>
      <c r="C75" s="90">
        <v>0</v>
      </c>
      <c r="D75" s="80">
        <f>SUM(D76)</f>
        <v>3000</v>
      </c>
      <c r="E75" s="80">
        <f>SUM(E76)</f>
        <v>0</v>
      </c>
      <c r="F75" s="80">
        <v>0</v>
      </c>
      <c r="G75" s="80">
        <f t="shared" si="8"/>
        <v>0</v>
      </c>
    </row>
    <row r="76" spans="1:7" x14ac:dyDescent="0.25">
      <c r="A76" s="79">
        <v>42</v>
      </c>
      <c r="B76" s="91" t="s">
        <v>123</v>
      </c>
      <c r="C76" s="90">
        <v>0</v>
      </c>
      <c r="D76" s="80">
        <v>3000</v>
      </c>
      <c r="E76" s="80">
        <v>0</v>
      </c>
      <c r="F76" s="80">
        <v>0</v>
      </c>
      <c r="G76" s="80">
        <f t="shared" si="8"/>
        <v>0</v>
      </c>
    </row>
    <row r="77" spans="1:7" hidden="1" x14ac:dyDescent="0.25">
      <c r="A77" s="45">
        <v>422</v>
      </c>
      <c r="B77" s="46" t="s">
        <v>124</v>
      </c>
      <c r="C77" s="89">
        <v>0</v>
      </c>
      <c r="D77" s="80"/>
      <c r="E77" s="80"/>
      <c r="F77" s="80" t="e">
        <f t="shared" si="7"/>
        <v>#DIV/0!</v>
      </c>
      <c r="G77" s="80" t="e">
        <f t="shared" si="8"/>
        <v>#DIV/0!</v>
      </c>
    </row>
    <row r="78" spans="1:7" x14ac:dyDescent="0.25">
      <c r="A78" s="87"/>
      <c r="B78" s="88"/>
      <c r="C78" s="89"/>
      <c r="D78" s="80"/>
      <c r="E78" s="80"/>
      <c r="F78" s="80"/>
      <c r="G78" s="80"/>
    </row>
    <row r="79" spans="1:7" x14ac:dyDescent="0.25">
      <c r="A79" s="87"/>
      <c r="B79" s="88"/>
      <c r="C79" s="89"/>
      <c r="D79" s="80"/>
      <c r="E79" s="80"/>
      <c r="F79" s="80"/>
      <c r="G79" s="80"/>
    </row>
    <row r="80" spans="1:7" x14ac:dyDescent="0.25">
      <c r="A80" s="82" t="s">
        <v>78</v>
      </c>
      <c r="B80" s="94" t="s">
        <v>202</v>
      </c>
      <c r="C80" s="90">
        <f>SUM(C81)</f>
        <v>1440</v>
      </c>
      <c r="D80" s="80">
        <f>SUM(D82)</f>
        <v>1440</v>
      </c>
      <c r="E80" s="80">
        <f>SUM(E82)</f>
        <v>6979.04</v>
      </c>
      <c r="F80" s="80">
        <f t="shared" si="7"/>
        <v>484.65555555555557</v>
      </c>
      <c r="G80" s="80">
        <f t="shared" si="8"/>
        <v>484.65555555555557</v>
      </c>
    </row>
    <row r="81" spans="1:7" x14ac:dyDescent="0.25">
      <c r="A81" s="79">
        <v>3</v>
      </c>
      <c r="B81" s="91" t="s">
        <v>120</v>
      </c>
      <c r="C81" s="90">
        <f>SUM(C82)</f>
        <v>1440</v>
      </c>
      <c r="D81" s="80">
        <v>1440</v>
      </c>
      <c r="E81" s="80">
        <f>SUM(E82)</f>
        <v>6979.04</v>
      </c>
      <c r="F81" s="80">
        <f t="shared" si="7"/>
        <v>484.65555555555557</v>
      </c>
      <c r="G81" s="80">
        <f t="shared" si="8"/>
        <v>484.65555555555557</v>
      </c>
    </row>
    <row r="82" spans="1:7" x14ac:dyDescent="0.25">
      <c r="A82" s="79">
        <v>32</v>
      </c>
      <c r="B82" s="91" t="s">
        <v>30</v>
      </c>
      <c r="C82" s="90">
        <v>1440</v>
      </c>
      <c r="D82" s="80">
        <v>1440</v>
      </c>
      <c r="E82" s="80">
        <v>6979.04</v>
      </c>
      <c r="F82" s="80">
        <f t="shared" si="7"/>
        <v>484.65555555555557</v>
      </c>
      <c r="G82" s="80">
        <f t="shared" si="8"/>
        <v>484.65555555555557</v>
      </c>
    </row>
    <row r="83" spans="1:7" x14ac:dyDescent="0.25">
      <c r="A83" s="87"/>
      <c r="B83" s="88"/>
      <c r="C83" s="89"/>
      <c r="D83" s="80"/>
      <c r="E83" s="80"/>
      <c r="F83" s="80"/>
      <c r="G83" s="80"/>
    </row>
    <row r="84" spans="1:7" x14ac:dyDescent="0.25">
      <c r="A84" s="87"/>
      <c r="B84" s="88"/>
      <c r="C84" s="89"/>
      <c r="D84" s="80"/>
      <c r="E84" s="80"/>
      <c r="F84" s="80"/>
      <c r="G84" s="80"/>
    </row>
    <row r="85" spans="1:7" ht="26.25" x14ac:dyDescent="0.25">
      <c r="A85" s="199">
        <v>2301</v>
      </c>
      <c r="B85" s="200" t="s">
        <v>125</v>
      </c>
      <c r="C85" s="201">
        <f>SUM(C86+C93+C114+C142+C150+C159+C164+C178+C185+C194)</f>
        <v>39155.869999999995</v>
      </c>
      <c r="D85" s="202">
        <f>SUM(D86+D93+D114+D142+D150+D159+D164+D178+D185+D194)</f>
        <v>25014.79</v>
      </c>
      <c r="E85" s="202">
        <f>SUM(E86+E93+E114+E142+E150+E159+E164+E178+E185+E194)</f>
        <v>43238.14</v>
      </c>
      <c r="F85" s="202">
        <f t="shared" si="7"/>
        <v>110.42569096281095</v>
      </c>
      <c r="G85" s="202">
        <f t="shared" si="8"/>
        <v>172.85030176147791</v>
      </c>
    </row>
    <row r="86" spans="1:7" x14ac:dyDescent="0.25">
      <c r="A86" s="175" t="s">
        <v>83</v>
      </c>
      <c r="B86" s="176" t="s">
        <v>84</v>
      </c>
      <c r="C86" s="177">
        <f>SUM(C88)</f>
        <v>13050.5</v>
      </c>
      <c r="D86" s="177">
        <f>SUM(D88)</f>
        <v>1900</v>
      </c>
      <c r="E86" s="177">
        <f>SUM(E88)</f>
        <v>1873.75</v>
      </c>
      <c r="F86" s="173">
        <f t="shared" si="7"/>
        <v>14.357687444925482</v>
      </c>
      <c r="G86" s="173">
        <f t="shared" si="8"/>
        <v>98.618421052631575</v>
      </c>
    </row>
    <row r="87" spans="1:7" x14ac:dyDescent="0.25">
      <c r="A87" s="79" t="s">
        <v>78</v>
      </c>
      <c r="B87" s="91" t="s">
        <v>85</v>
      </c>
      <c r="C87" s="90">
        <f>SUM(C88)</f>
        <v>13050.5</v>
      </c>
      <c r="D87" s="90">
        <f>SUM(D89)</f>
        <v>1900</v>
      </c>
      <c r="E87" s="90">
        <f>SUM(E89)</f>
        <v>1873.75</v>
      </c>
      <c r="F87" s="80">
        <f t="shared" si="7"/>
        <v>14.357687444925482</v>
      </c>
      <c r="G87" s="80">
        <f t="shared" si="8"/>
        <v>98.618421052631575</v>
      </c>
    </row>
    <row r="88" spans="1:7" x14ac:dyDescent="0.25">
      <c r="A88" s="79">
        <v>3</v>
      </c>
      <c r="B88" s="91" t="s">
        <v>19</v>
      </c>
      <c r="C88" s="90">
        <f>SUM(C89)</f>
        <v>13050.5</v>
      </c>
      <c r="D88" s="90">
        <f>SUM(D89)</f>
        <v>1900</v>
      </c>
      <c r="E88" s="90">
        <f>SUM(E89)</f>
        <v>1873.75</v>
      </c>
      <c r="F88" s="80">
        <f t="shared" si="7"/>
        <v>14.357687444925482</v>
      </c>
      <c r="G88" s="80">
        <f t="shared" si="8"/>
        <v>98.618421052631575</v>
      </c>
    </row>
    <row r="89" spans="1:7" x14ac:dyDescent="0.25">
      <c r="A89" s="79">
        <v>32</v>
      </c>
      <c r="B89" s="91" t="s">
        <v>30</v>
      </c>
      <c r="C89" s="90">
        <v>13050.5</v>
      </c>
      <c r="D89" s="90">
        <v>1900</v>
      </c>
      <c r="E89" s="90">
        <v>1873.75</v>
      </c>
      <c r="F89" s="80">
        <f t="shared" si="7"/>
        <v>14.357687444925482</v>
      </c>
      <c r="G89" s="80">
        <f t="shared" si="8"/>
        <v>98.618421052631575</v>
      </c>
    </row>
    <row r="90" spans="1:7" hidden="1" x14ac:dyDescent="0.25">
      <c r="A90" s="45">
        <v>321</v>
      </c>
      <c r="B90" s="46" t="s">
        <v>65</v>
      </c>
      <c r="C90" s="89">
        <v>12798.88</v>
      </c>
      <c r="D90" s="89"/>
      <c r="E90" s="89"/>
      <c r="F90" s="80">
        <f t="shared" si="7"/>
        <v>0</v>
      </c>
      <c r="G90" s="80" t="e">
        <f t="shared" si="8"/>
        <v>#DIV/0!</v>
      </c>
    </row>
    <row r="91" spans="1:7" hidden="1" x14ac:dyDescent="0.25">
      <c r="A91" s="45">
        <v>322</v>
      </c>
      <c r="B91" s="46" t="s">
        <v>86</v>
      </c>
      <c r="C91" s="89">
        <v>0</v>
      </c>
      <c r="D91" s="89">
        <v>22991</v>
      </c>
      <c r="E91" s="89">
        <v>22991</v>
      </c>
      <c r="F91" s="80" t="e">
        <f t="shared" si="7"/>
        <v>#DIV/0!</v>
      </c>
      <c r="G91" s="80">
        <f t="shared" si="8"/>
        <v>100</v>
      </c>
    </row>
    <row r="92" spans="1:7" x14ac:dyDescent="0.25">
      <c r="A92" s="79"/>
      <c r="B92" s="91"/>
      <c r="C92" s="80"/>
      <c r="D92" s="80"/>
      <c r="E92" s="80"/>
      <c r="F92" s="80"/>
      <c r="G92" s="80"/>
    </row>
    <row r="93" spans="1:7" x14ac:dyDescent="0.25">
      <c r="A93" s="175" t="s">
        <v>87</v>
      </c>
      <c r="B93" s="176" t="s">
        <v>88</v>
      </c>
      <c r="C93" s="173">
        <f>SUM(C94+C103)</f>
        <v>1500</v>
      </c>
      <c r="D93" s="173">
        <f>SUM(D94+D103)</f>
        <v>1500</v>
      </c>
      <c r="E93" s="173">
        <f>SUM(E94+E103)</f>
        <v>2261.0299999999997</v>
      </c>
      <c r="F93" s="173">
        <f t="shared" si="7"/>
        <v>150.7353333333333</v>
      </c>
      <c r="G93" s="173">
        <f t="shared" si="8"/>
        <v>150.7353333333333</v>
      </c>
    </row>
    <row r="94" spans="1:7" x14ac:dyDescent="0.25">
      <c r="A94" s="79" t="s">
        <v>78</v>
      </c>
      <c r="B94" s="91" t="s">
        <v>85</v>
      </c>
      <c r="C94" s="80">
        <v>0</v>
      </c>
      <c r="D94" s="80">
        <v>0</v>
      </c>
      <c r="E94" s="80">
        <f>SUM(E95)</f>
        <v>1261.0299999999997</v>
      </c>
      <c r="F94" s="80">
        <v>0</v>
      </c>
      <c r="G94" s="80">
        <v>0</v>
      </c>
    </row>
    <row r="95" spans="1:7" x14ac:dyDescent="0.25">
      <c r="A95" s="79">
        <v>3</v>
      </c>
      <c r="B95" s="91" t="s">
        <v>19</v>
      </c>
      <c r="C95" s="80">
        <v>0</v>
      </c>
      <c r="D95" s="80">
        <v>0</v>
      </c>
      <c r="E95" s="80">
        <f>SUM(E96:E100)</f>
        <v>1261.0299999999997</v>
      </c>
      <c r="F95" s="80">
        <v>0</v>
      </c>
      <c r="G95" s="80">
        <v>0</v>
      </c>
    </row>
    <row r="96" spans="1:7" x14ac:dyDescent="0.25">
      <c r="A96" s="79">
        <v>31</v>
      </c>
      <c r="B96" s="86" t="s">
        <v>22</v>
      </c>
      <c r="C96" s="80">
        <v>0</v>
      </c>
      <c r="D96" s="80">
        <v>0</v>
      </c>
      <c r="E96" s="80">
        <v>79.63</v>
      </c>
      <c r="F96" s="80">
        <v>0</v>
      </c>
      <c r="G96" s="80">
        <v>0</v>
      </c>
    </row>
    <row r="97" spans="1:7" x14ac:dyDescent="0.25">
      <c r="A97" s="79">
        <v>32</v>
      </c>
      <c r="B97" s="91" t="s">
        <v>30</v>
      </c>
      <c r="C97" s="80">
        <v>0</v>
      </c>
      <c r="D97" s="80">
        <v>0</v>
      </c>
      <c r="E97" s="80">
        <v>1001.8</v>
      </c>
      <c r="F97" s="80">
        <v>0</v>
      </c>
      <c r="G97" s="80">
        <v>0</v>
      </c>
    </row>
    <row r="98" spans="1:7" hidden="1" x14ac:dyDescent="0.25">
      <c r="A98" s="45">
        <v>321</v>
      </c>
      <c r="B98" s="46" t="s">
        <v>126</v>
      </c>
      <c r="C98" s="47">
        <v>0</v>
      </c>
      <c r="D98" s="80"/>
      <c r="E98" s="80"/>
      <c r="F98" s="80" t="e">
        <f t="shared" si="7"/>
        <v>#DIV/0!</v>
      </c>
      <c r="G98" s="80" t="e">
        <f t="shared" si="8"/>
        <v>#DIV/0!</v>
      </c>
    </row>
    <row r="99" spans="1:7" hidden="1" x14ac:dyDescent="0.25">
      <c r="A99" s="45">
        <v>323</v>
      </c>
      <c r="B99" s="46" t="s">
        <v>67</v>
      </c>
      <c r="C99" s="47">
        <v>0</v>
      </c>
      <c r="D99" s="80"/>
      <c r="E99" s="80"/>
      <c r="F99" s="80" t="e">
        <f t="shared" si="7"/>
        <v>#DIV/0!</v>
      </c>
      <c r="G99" s="80" t="e">
        <f t="shared" si="8"/>
        <v>#DIV/0!</v>
      </c>
    </row>
    <row r="100" spans="1:7" ht="26.25" x14ac:dyDescent="0.25">
      <c r="A100" s="79">
        <v>36</v>
      </c>
      <c r="B100" s="91" t="s">
        <v>259</v>
      </c>
      <c r="C100" s="47">
        <v>0</v>
      </c>
      <c r="D100" s="80">
        <v>0</v>
      </c>
      <c r="E100" s="80">
        <v>179.6</v>
      </c>
      <c r="F100" s="80">
        <v>0</v>
      </c>
      <c r="G100" s="80">
        <v>0</v>
      </c>
    </row>
    <row r="101" spans="1:7" x14ac:dyDescent="0.25">
      <c r="A101" s="79"/>
      <c r="B101" s="91"/>
      <c r="C101" s="47"/>
      <c r="D101" s="80"/>
      <c r="E101" s="80"/>
      <c r="F101" s="80"/>
      <c r="G101" s="80"/>
    </row>
    <row r="102" spans="1:7" x14ac:dyDescent="0.25">
      <c r="A102" s="79"/>
      <c r="B102" s="46"/>
      <c r="C102" s="47"/>
      <c r="D102" s="80"/>
      <c r="E102" s="80"/>
      <c r="F102" s="80"/>
      <c r="G102" s="80"/>
    </row>
    <row r="103" spans="1:7" x14ac:dyDescent="0.25">
      <c r="A103" s="79" t="s">
        <v>54</v>
      </c>
      <c r="B103" s="86" t="s">
        <v>91</v>
      </c>
      <c r="C103" s="80">
        <f>SUM(C104)</f>
        <v>1500</v>
      </c>
      <c r="D103" s="80">
        <v>1500</v>
      </c>
      <c r="E103" s="80">
        <f>SUM(E104)</f>
        <v>1000</v>
      </c>
      <c r="F103" s="80">
        <f t="shared" si="7"/>
        <v>66.666666666666657</v>
      </c>
      <c r="G103" s="80">
        <f t="shared" si="8"/>
        <v>66.666666666666657</v>
      </c>
    </row>
    <row r="104" spans="1:7" x14ac:dyDescent="0.25">
      <c r="A104" s="79">
        <v>3</v>
      </c>
      <c r="B104" s="91" t="s">
        <v>19</v>
      </c>
      <c r="C104" s="80">
        <f>SUM(C105+C108)</f>
        <v>1500</v>
      </c>
      <c r="D104" s="80">
        <v>1500</v>
      </c>
      <c r="E104" s="80">
        <f>SUM(E105:E108)</f>
        <v>1000</v>
      </c>
      <c r="F104" s="80">
        <f t="shared" si="7"/>
        <v>66.666666666666657</v>
      </c>
      <c r="G104" s="80">
        <f t="shared" si="8"/>
        <v>66.666666666666657</v>
      </c>
    </row>
    <row r="105" spans="1:7" x14ac:dyDescent="0.25">
      <c r="A105" s="79">
        <v>31</v>
      </c>
      <c r="B105" s="86" t="s">
        <v>22</v>
      </c>
      <c r="C105" s="80">
        <f>SUM(C106)</f>
        <v>0</v>
      </c>
      <c r="D105" s="80">
        <v>0</v>
      </c>
      <c r="E105" s="80">
        <v>0</v>
      </c>
      <c r="F105" s="80">
        <v>0</v>
      </c>
      <c r="G105" s="80">
        <v>0</v>
      </c>
    </row>
    <row r="106" spans="1:7" hidden="1" x14ac:dyDescent="0.25">
      <c r="A106" s="45">
        <v>311</v>
      </c>
      <c r="B106" s="88" t="s">
        <v>130</v>
      </c>
      <c r="C106" s="80">
        <v>0</v>
      </c>
      <c r="D106" s="80"/>
      <c r="E106" s="80"/>
      <c r="F106" s="80" t="e">
        <f t="shared" si="7"/>
        <v>#DIV/0!</v>
      </c>
      <c r="G106" s="80" t="e">
        <f t="shared" si="8"/>
        <v>#DIV/0!</v>
      </c>
    </row>
    <row r="107" spans="1:7" hidden="1" x14ac:dyDescent="0.25">
      <c r="A107" s="45">
        <v>313</v>
      </c>
      <c r="B107" s="88" t="s">
        <v>127</v>
      </c>
      <c r="C107" s="80">
        <v>0</v>
      </c>
      <c r="D107" s="80"/>
      <c r="E107" s="80"/>
      <c r="F107" s="80" t="e">
        <f t="shared" si="7"/>
        <v>#DIV/0!</v>
      </c>
      <c r="G107" s="80" t="e">
        <f t="shared" si="8"/>
        <v>#DIV/0!</v>
      </c>
    </row>
    <row r="108" spans="1:7" x14ac:dyDescent="0.25">
      <c r="A108" s="79">
        <v>32</v>
      </c>
      <c r="B108" s="86" t="s">
        <v>128</v>
      </c>
      <c r="C108" s="80">
        <v>1500</v>
      </c>
      <c r="D108" s="80">
        <v>1500</v>
      </c>
      <c r="E108" s="80">
        <v>1000</v>
      </c>
      <c r="F108" s="80">
        <f t="shared" si="7"/>
        <v>66.666666666666657</v>
      </c>
      <c r="G108" s="80">
        <f t="shared" si="8"/>
        <v>66.666666666666657</v>
      </c>
    </row>
    <row r="109" spans="1:7" hidden="1" x14ac:dyDescent="0.25">
      <c r="A109" s="45">
        <v>321</v>
      </c>
      <c r="B109" s="46" t="s">
        <v>129</v>
      </c>
      <c r="C109" s="47">
        <v>0</v>
      </c>
      <c r="D109" s="80">
        <v>398</v>
      </c>
      <c r="E109" s="80">
        <v>398</v>
      </c>
      <c r="F109" s="80" t="e">
        <f t="shared" si="7"/>
        <v>#DIV/0!</v>
      </c>
      <c r="G109" s="80">
        <f t="shared" si="8"/>
        <v>100</v>
      </c>
    </row>
    <row r="110" spans="1:7" hidden="1" x14ac:dyDescent="0.25">
      <c r="A110" s="45">
        <v>322</v>
      </c>
      <c r="B110" s="46" t="s">
        <v>66</v>
      </c>
      <c r="C110" s="47">
        <v>0</v>
      </c>
      <c r="D110" s="80"/>
      <c r="E110" s="80"/>
      <c r="F110" s="80" t="e">
        <f t="shared" si="7"/>
        <v>#DIV/0!</v>
      </c>
      <c r="G110" s="80" t="e">
        <f t="shared" si="8"/>
        <v>#DIV/0!</v>
      </c>
    </row>
    <row r="111" spans="1:7" hidden="1" x14ac:dyDescent="0.25">
      <c r="A111" s="45">
        <v>323</v>
      </c>
      <c r="B111" s="46" t="s">
        <v>67</v>
      </c>
      <c r="C111" s="47">
        <v>1000</v>
      </c>
      <c r="D111" s="80"/>
      <c r="E111" s="80"/>
      <c r="F111" s="80">
        <f t="shared" si="7"/>
        <v>0</v>
      </c>
      <c r="G111" s="80" t="e">
        <f t="shared" si="8"/>
        <v>#DIV/0!</v>
      </c>
    </row>
    <row r="112" spans="1:7" hidden="1" x14ac:dyDescent="0.25">
      <c r="A112" s="45">
        <v>329</v>
      </c>
      <c r="B112" s="46" t="s">
        <v>113</v>
      </c>
      <c r="C112" s="47">
        <v>0</v>
      </c>
      <c r="D112" s="80"/>
      <c r="E112" s="80"/>
      <c r="F112" s="80" t="e">
        <f t="shared" si="7"/>
        <v>#DIV/0!</v>
      </c>
      <c r="G112" s="80" t="e">
        <f t="shared" si="8"/>
        <v>#DIV/0!</v>
      </c>
    </row>
    <row r="113" spans="1:7" ht="21.75" customHeight="1" x14ac:dyDescent="0.25">
      <c r="A113" s="79"/>
      <c r="B113" s="46"/>
      <c r="C113" s="47"/>
      <c r="D113" s="80"/>
      <c r="E113" s="80"/>
      <c r="F113" s="80"/>
      <c r="G113" s="80"/>
    </row>
    <row r="114" spans="1:7" x14ac:dyDescent="0.25">
      <c r="A114" s="175" t="s">
        <v>131</v>
      </c>
      <c r="B114" s="176" t="s">
        <v>207</v>
      </c>
      <c r="C114" s="173">
        <f>SUM(C120+C130+C134)</f>
        <v>5799</v>
      </c>
      <c r="D114" s="173">
        <f>SUM(D120+D130+D134)</f>
        <v>5799</v>
      </c>
      <c r="E114" s="173">
        <f>SUM(E116+E120+E126+E130+E134+E138)</f>
        <v>13467.8</v>
      </c>
      <c r="F114" s="173">
        <f t="shared" si="7"/>
        <v>232.24349025694085</v>
      </c>
      <c r="G114" s="173">
        <f t="shared" si="8"/>
        <v>232.24349025694085</v>
      </c>
    </row>
    <row r="115" spans="1:7" x14ac:dyDescent="0.25">
      <c r="A115" s="79"/>
      <c r="B115" s="91"/>
      <c r="C115" s="80"/>
      <c r="D115" s="80"/>
      <c r="E115" s="80"/>
      <c r="F115" s="80"/>
      <c r="G115" s="80"/>
    </row>
    <row r="116" spans="1:7" x14ac:dyDescent="0.25">
      <c r="A116" s="79" t="s">
        <v>54</v>
      </c>
      <c r="B116" s="86" t="s">
        <v>79</v>
      </c>
      <c r="C116" s="80">
        <f>SUM(C117)</f>
        <v>0</v>
      </c>
      <c r="D116" s="80">
        <v>5428</v>
      </c>
      <c r="E116" s="80">
        <f>SUM(E117)</f>
        <v>11367.8</v>
      </c>
      <c r="F116" s="80">
        <v>0</v>
      </c>
      <c r="G116" s="80">
        <f t="shared" si="8"/>
        <v>209.42888725128958</v>
      </c>
    </row>
    <row r="117" spans="1:7" x14ac:dyDescent="0.25">
      <c r="A117" s="79">
        <v>3</v>
      </c>
      <c r="B117" s="91" t="s">
        <v>19</v>
      </c>
      <c r="C117" s="80">
        <f>SUM(C118)</f>
        <v>0</v>
      </c>
      <c r="D117" s="47">
        <v>5428</v>
      </c>
      <c r="E117" s="47">
        <f>SUM(E118)</f>
        <v>11367.8</v>
      </c>
      <c r="F117" s="80">
        <v>0</v>
      </c>
      <c r="G117" s="80">
        <f t="shared" si="8"/>
        <v>209.42888725128958</v>
      </c>
    </row>
    <row r="118" spans="1:7" x14ac:dyDescent="0.25">
      <c r="A118" s="79">
        <v>32</v>
      </c>
      <c r="B118" s="91" t="s">
        <v>30</v>
      </c>
      <c r="C118" s="80">
        <v>0</v>
      </c>
      <c r="D118" s="47">
        <v>0</v>
      </c>
      <c r="E118" s="47">
        <v>11367.8</v>
      </c>
      <c r="F118" s="80">
        <v>0</v>
      </c>
      <c r="G118" s="80">
        <v>0</v>
      </c>
    </row>
    <row r="119" spans="1:7" x14ac:dyDescent="0.25">
      <c r="A119" s="79"/>
      <c r="B119" s="91"/>
      <c r="C119" s="80"/>
      <c r="D119" s="80"/>
      <c r="E119" s="80"/>
      <c r="F119" s="80"/>
      <c r="G119" s="80"/>
    </row>
    <row r="120" spans="1:7" x14ac:dyDescent="0.25">
      <c r="A120" s="79" t="s">
        <v>54</v>
      </c>
      <c r="B120" s="91" t="s">
        <v>92</v>
      </c>
      <c r="C120" s="80">
        <f>SUM(C121)</f>
        <v>5428</v>
      </c>
      <c r="D120" s="80">
        <v>5428</v>
      </c>
      <c r="E120" s="80">
        <f>SUM(E121)</f>
        <v>1100</v>
      </c>
      <c r="F120" s="80">
        <f t="shared" si="7"/>
        <v>20.265291083271926</v>
      </c>
      <c r="G120" s="80">
        <f t="shared" si="8"/>
        <v>20.265291083271926</v>
      </c>
    </row>
    <row r="121" spans="1:7" x14ac:dyDescent="0.25">
      <c r="A121" s="79">
        <v>3</v>
      </c>
      <c r="B121" s="91" t="s">
        <v>19</v>
      </c>
      <c r="C121" s="47">
        <f>SUM(C122)</f>
        <v>5428</v>
      </c>
      <c r="D121" s="47">
        <v>5428</v>
      </c>
      <c r="E121" s="47">
        <f>SUM(E122)</f>
        <v>1100</v>
      </c>
      <c r="F121" s="80">
        <f t="shared" si="7"/>
        <v>20.265291083271926</v>
      </c>
      <c r="G121" s="80">
        <f t="shared" si="8"/>
        <v>20.265291083271926</v>
      </c>
    </row>
    <row r="122" spans="1:7" x14ac:dyDescent="0.25">
      <c r="A122" s="79">
        <v>32</v>
      </c>
      <c r="B122" s="91" t="s">
        <v>30</v>
      </c>
      <c r="C122" s="47">
        <v>5428</v>
      </c>
      <c r="D122" s="47">
        <v>5428</v>
      </c>
      <c r="E122" s="47">
        <v>1100</v>
      </c>
      <c r="F122" s="80">
        <f t="shared" si="7"/>
        <v>20.265291083271926</v>
      </c>
      <c r="G122" s="80">
        <f t="shared" si="8"/>
        <v>20.265291083271926</v>
      </c>
    </row>
    <row r="123" spans="1:7" hidden="1" x14ac:dyDescent="0.25">
      <c r="A123" s="45">
        <v>323</v>
      </c>
      <c r="B123" s="46" t="s">
        <v>67</v>
      </c>
      <c r="C123" s="47">
        <v>2000</v>
      </c>
      <c r="D123" s="47">
        <v>664</v>
      </c>
      <c r="E123" s="47">
        <v>664</v>
      </c>
      <c r="F123" s="80">
        <f t="shared" si="7"/>
        <v>33.200000000000003</v>
      </c>
      <c r="G123" s="80">
        <f t="shared" si="8"/>
        <v>100</v>
      </c>
    </row>
    <row r="124" spans="1:7" hidden="1" x14ac:dyDescent="0.25">
      <c r="A124" s="45">
        <v>329</v>
      </c>
      <c r="B124" s="46" t="s">
        <v>113</v>
      </c>
      <c r="C124" s="47">
        <v>8000</v>
      </c>
      <c r="D124" s="47"/>
      <c r="E124" s="47"/>
      <c r="F124" s="80">
        <f t="shared" si="7"/>
        <v>0</v>
      </c>
      <c r="G124" s="80" t="e">
        <f t="shared" si="8"/>
        <v>#DIV/0!</v>
      </c>
    </row>
    <row r="125" spans="1:7" x14ac:dyDescent="0.25">
      <c r="A125" s="45"/>
      <c r="B125" s="46"/>
      <c r="C125" s="47"/>
      <c r="D125" s="47"/>
      <c r="E125" s="47"/>
      <c r="F125" s="80"/>
      <c r="G125" s="80"/>
    </row>
    <row r="126" spans="1:7" x14ac:dyDescent="0.25">
      <c r="A126" s="79" t="s">
        <v>54</v>
      </c>
      <c r="B126" s="91" t="s">
        <v>260</v>
      </c>
      <c r="C126" s="80">
        <f t="shared" ref="C126:E127" si="9">SUM(C127)</f>
        <v>0</v>
      </c>
      <c r="D126" s="80">
        <f t="shared" si="9"/>
        <v>0</v>
      </c>
      <c r="E126" s="80">
        <f t="shared" si="9"/>
        <v>500</v>
      </c>
      <c r="F126" s="80">
        <v>0</v>
      </c>
      <c r="G126" s="80">
        <v>0</v>
      </c>
    </row>
    <row r="127" spans="1:7" x14ac:dyDescent="0.25">
      <c r="A127" s="79">
        <v>3</v>
      </c>
      <c r="B127" s="91" t="s">
        <v>19</v>
      </c>
      <c r="C127" s="47">
        <f t="shared" si="9"/>
        <v>0</v>
      </c>
      <c r="D127" s="47">
        <f t="shared" si="9"/>
        <v>0</v>
      </c>
      <c r="E127" s="47">
        <f t="shared" si="9"/>
        <v>500</v>
      </c>
      <c r="F127" s="80">
        <v>0</v>
      </c>
      <c r="G127" s="80">
        <v>0</v>
      </c>
    </row>
    <row r="128" spans="1:7" x14ac:dyDescent="0.25">
      <c r="A128" s="79">
        <v>32</v>
      </c>
      <c r="B128" s="91" t="s">
        <v>30</v>
      </c>
      <c r="C128" s="47">
        <v>0</v>
      </c>
      <c r="D128" s="47">
        <v>0</v>
      </c>
      <c r="E128" s="47">
        <v>500</v>
      </c>
      <c r="F128" s="80">
        <v>0</v>
      </c>
      <c r="G128" s="80">
        <v>0</v>
      </c>
    </row>
    <row r="129" spans="1:7" x14ac:dyDescent="0.25">
      <c r="A129" s="45"/>
      <c r="B129" s="46"/>
      <c r="C129" s="47"/>
      <c r="D129" s="47"/>
      <c r="E129" s="47"/>
      <c r="F129" s="80"/>
      <c r="G129" s="80"/>
    </row>
    <row r="130" spans="1:7" x14ac:dyDescent="0.25">
      <c r="A130" s="79" t="s">
        <v>54</v>
      </c>
      <c r="B130" s="91" t="s">
        <v>203</v>
      </c>
      <c r="C130" s="80">
        <f t="shared" ref="C130:E131" si="10">SUM(C131)</f>
        <v>221</v>
      </c>
      <c r="D130" s="80">
        <f t="shared" si="10"/>
        <v>221</v>
      </c>
      <c r="E130" s="80">
        <f t="shared" si="10"/>
        <v>250</v>
      </c>
      <c r="F130" s="80">
        <f t="shared" si="7"/>
        <v>113.12217194570135</v>
      </c>
      <c r="G130" s="80">
        <f t="shared" si="8"/>
        <v>113.12217194570135</v>
      </c>
    </row>
    <row r="131" spans="1:7" x14ac:dyDescent="0.25">
      <c r="A131" s="79">
        <v>3</v>
      </c>
      <c r="B131" s="91" t="s">
        <v>19</v>
      </c>
      <c r="C131" s="47">
        <f t="shared" si="10"/>
        <v>221</v>
      </c>
      <c r="D131" s="47">
        <f t="shared" si="10"/>
        <v>221</v>
      </c>
      <c r="E131" s="47">
        <f t="shared" si="10"/>
        <v>250</v>
      </c>
      <c r="F131" s="80">
        <f t="shared" si="7"/>
        <v>113.12217194570135</v>
      </c>
      <c r="G131" s="80">
        <f t="shared" si="8"/>
        <v>113.12217194570135</v>
      </c>
    </row>
    <row r="132" spans="1:7" x14ac:dyDescent="0.25">
      <c r="A132" s="79">
        <v>32</v>
      </c>
      <c r="B132" s="91" t="s">
        <v>30</v>
      </c>
      <c r="C132" s="47">
        <v>221</v>
      </c>
      <c r="D132" s="47">
        <v>221</v>
      </c>
      <c r="E132" s="47">
        <v>250</v>
      </c>
      <c r="F132" s="80">
        <f t="shared" si="7"/>
        <v>113.12217194570135</v>
      </c>
      <c r="G132" s="80">
        <f t="shared" si="8"/>
        <v>113.12217194570135</v>
      </c>
    </row>
    <row r="133" spans="1:7" x14ac:dyDescent="0.25">
      <c r="A133" s="45"/>
      <c r="B133" s="46"/>
      <c r="C133" s="47"/>
      <c r="D133" s="47"/>
      <c r="E133" s="47"/>
      <c r="F133" s="80"/>
      <c r="G133" s="80"/>
    </row>
    <row r="134" spans="1:7" x14ac:dyDescent="0.25">
      <c r="A134" s="79" t="s">
        <v>54</v>
      </c>
      <c r="B134" s="91" t="s">
        <v>204</v>
      </c>
      <c r="C134" s="80">
        <f t="shared" ref="C134:E135" si="11">SUM(C135)</f>
        <v>150</v>
      </c>
      <c r="D134" s="80">
        <f t="shared" si="11"/>
        <v>150</v>
      </c>
      <c r="E134" s="80">
        <f t="shared" si="11"/>
        <v>150</v>
      </c>
      <c r="F134" s="80">
        <f t="shared" si="7"/>
        <v>100</v>
      </c>
      <c r="G134" s="80">
        <f t="shared" si="8"/>
        <v>100</v>
      </c>
    </row>
    <row r="135" spans="1:7" x14ac:dyDescent="0.25">
      <c r="A135" s="79">
        <v>3</v>
      </c>
      <c r="B135" s="91" t="s">
        <v>19</v>
      </c>
      <c r="C135" s="47">
        <f t="shared" si="11"/>
        <v>150</v>
      </c>
      <c r="D135" s="47">
        <f t="shared" si="11"/>
        <v>150</v>
      </c>
      <c r="E135" s="47">
        <f t="shared" si="11"/>
        <v>150</v>
      </c>
      <c r="F135" s="80">
        <f t="shared" ref="F135:F192" si="12">SUM(E135/C135)*100</f>
        <v>100</v>
      </c>
      <c r="G135" s="80">
        <f t="shared" ref="G135:G192" si="13">SUM(E135/D135)*100</f>
        <v>100</v>
      </c>
    </row>
    <row r="136" spans="1:7" x14ac:dyDescent="0.25">
      <c r="A136" s="79">
        <v>32</v>
      </c>
      <c r="B136" s="91" t="s">
        <v>30</v>
      </c>
      <c r="C136" s="47">
        <v>150</v>
      </c>
      <c r="D136" s="47">
        <v>150</v>
      </c>
      <c r="E136" s="47">
        <v>150</v>
      </c>
      <c r="F136" s="80">
        <f t="shared" si="12"/>
        <v>100</v>
      </c>
      <c r="G136" s="80">
        <f t="shared" si="13"/>
        <v>100</v>
      </c>
    </row>
    <row r="137" spans="1:7" x14ac:dyDescent="0.25">
      <c r="A137" s="79"/>
      <c r="B137" s="91"/>
      <c r="C137" s="47"/>
      <c r="D137" s="47"/>
      <c r="E137" s="47"/>
      <c r="F137" s="80"/>
      <c r="G137" s="80"/>
    </row>
    <row r="138" spans="1:7" x14ac:dyDescent="0.25">
      <c r="A138" s="79" t="s">
        <v>54</v>
      </c>
      <c r="B138" s="91" t="s">
        <v>261</v>
      </c>
      <c r="C138" s="80">
        <f t="shared" ref="C138:E139" si="14">SUM(C139)</f>
        <v>0</v>
      </c>
      <c r="D138" s="80">
        <f t="shared" si="14"/>
        <v>0</v>
      </c>
      <c r="E138" s="80">
        <f t="shared" si="14"/>
        <v>100</v>
      </c>
      <c r="F138" s="80">
        <v>0</v>
      </c>
      <c r="G138" s="80">
        <v>0</v>
      </c>
    </row>
    <row r="139" spans="1:7" x14ac:dyDescent="0.25">
      <c r="A139" s="79">
        <v>3</v>
      </c>
      <c r="B139" s="91" t="s">
        <v>19</v>
      </c>
      <c r="C139" s="47">
        <f t="shared" si="14"/>
        <v>0</v>
      </c>
      <c r="D139" s="47">
        <f t="shared" si="14"/>
        <v>0</v>
      </c>
      <c r="E139" s="47">
        <f t="shared" si="14"/>
        <v>100</v>
      </c>
      <c r="F139" s="80">
        <v>0</v>
      </c>
      <c r="G139" s="80">
        <v>0</v>
      </c>
    </row>
    <row r="140" spans="1:7" x14ac:dyDescent="0.25">
      <c r="A140" s="79">
        <v>32</v>
      </c>
      <c r="B140" s="91" t="s">
        <v>30</v>
      </c>
      <c r="C140" s="47">
        <v>0</v>
      </c>
      <c r="D140" s="47">
        <v>0</v>
      </c>
      <c r="E140" s="47">
        <v>100</v>
      </c>
      <c r="F140" s="80">
        <v>0</v>
      </c>
      <c r="G140" s="80">
        <v>0</v>
      </c>
    </row>
    <row r="141" spans="1:7" x14ac:dyDescent="0.25">
      <c r="A141" s="79"/>
      <c r="B141" s="91"/>
      <c r="C141" s="47"/>
      <c r="D141" s="80"/>
      <c r="E141" s="80"/>
      <c r="F141" s="80"/>
      <c r="G141" s="80"/>
    </row>
    <row r="142" spans="1:7" x14ac:dyDescent="0.25">
      <c r="A142" s="171" t="s">
        <v>133</v>
      </c>
      <c r="B142" s="174" t="s">
        <v>208</v>
      </c>
      <c r="C142" s="173">
        <f>SUM(C143)</f>
        <v>500</v>
      </c>
      <c r="D142" s="173">
        <v>500</v>
      </c>
      <c r="E142" s="173">
        <v>500</v>
      </c>
      <c r="F142" s="173">
        <f t="shared" si="12"/>
        <v>100</v>
      </c>
      <c r="G142" s="173">
        <f t="shared" si="13"/>
        <v>100</v>
      </c>
    </row>
    <row r="143" spans="1:7" x14ac:dyDescent="0.25">
      <c r="A143" s="79" t="s">
        <v>78</v>
      </c>
      <c r="B143" s="91" t="s">
        <v>135</v>
      </c>
      <c r="C143" s="80">
        <f>SUM(C144)</f>
        <v>500</v>
      </c>
      <c r="D143" s="80">
        <v>500</v>
      </c>
      <c r="E143" s="80">
        <v>500</v>
      </c>
      <c r="F143" s="80">
        <f t="shared" si="12"/>
        <v>100</v>
      </c>
      <c r="G143" s="80">
        <f t="shared" si="13"/>
        <v>100</v>
      </c>
    </row>
    <row r="144" spans="1:7" x14ac:dyDescent="0.25">
      <c r="A144" s="79">
        <v>3</v>
      </c>
      <c r="B144" s="91" t="s">
        <v>19</v>
      </c>
      <c r="C144" s="80">
        <f>SUM(C145)</f>
        <v>500</v>
      </c>
      <c r="D144" s="80">
        <v>500</v>
      </c>
      <c r="E144" s="80">
        <v>500</v>
      </c>
      <c r="F144" s="80">
        <f t="shared" si="12"/>
        <v>100</v>
      </c>
      <c r="G144" s="80">
        <f t="shared" si="13"/>
        <v>100</v>
      </c>
    </row>
    <row r="145" spans="1:7" x14ac:dyDescent="0.25">
      <c r="A145" s="79">
        <v>32</v>
      </c>
      <c r="B145" s="91" t="s">
        <v>30</v>
      </c>
      <c r="C145" s="80">
        <v>500</v>
      </c>
      <c r="D145" s="80">
        <v>500</v>
      </c>
      <c r="E145" s="80">
        <v>500</v>
      </c>
      <c r="F145" s="80">
        <f t="shared" si="12"/>
        <v>100</v>
      </c>
      <c r="G145" s="80">
        <f t="shared" si="13"/>
        <v>100</v>
      </c>
    </row>
    <row r="146" spans="1:7" hidden="1" x14ac:dyDescent="0.25">
      <c r="A146" s="45">
        <v>322</v>
      </c>
      <c r="B146" s="46" t="s">
        <v>66</v>
      </c>
      <c r="C146" s="47">
        <v>500</v>
      </c>
      <c r="D146" s="80"/>
      <c r="E146" s="80"/>
      <c r="F146" s="80">
        <f t="shared" si="12"/>
        <v>0</v>
      </c>
      <c r="G146" s="80" t="e">
        <f t="shared" si="13"/>
        <v>#DIV/0!</v>
      </c>
    </row>
    <row r="147" spans="1:7" hidden="1" x14ac:dyDescent="0.25">
      <c r="A147" s="45">
        <v>323</v>
      </c>
      <c r="B147" s="46" t="s">
        <v>67</v>
      </c>
      <c r="C147" s="47">
        <v>250</v>
      </c>
      <c r="D147" s="80"/>
      <c r="E147" s="80"/>
      <c r="F147" s="80">
        <f t="shared" si="12"/>
        <v>0</v>
      </c>
      <c r="G147" s="80" t="e">
        <f t="shared" si="13"/>
        <v>#DIV/0!</v>
      </c>
    </row>
    <row r="148" spans="1:7" hidden="1" x14ac:dyDescent="0.25">
      <c r="A148" s="45">
        <v>329</v>
      </c>
      <c r="B148" s="46" t="s">
        <v>136</v>
      </c>
      <c r="C148" s="47">
        <v>250</v>
      </c>
      <c r="D148" s="80"/>
      <c r="E148" s="80"/>
      <c r="F148" s="80">
        <f t="shared" si="12"/>
        <v>0</v>
      </c>
      <c r="G148" s="80" t="e">
        <f t="shared" si="13"/>
        <v>#DIV/0!</v>
      </c>
    </row>
    <row r="149" spans="1:7" x14ac:dyDescent="0.25">
      <c r="A149" s="79"/>
      <c r="B149" s="91"/>
      <c r="C149" s="80"/>
      <c r="D149" s="80"/>
      <c r="E149" s="80"/>
      <c r="F149" s="80"/>
      <c r="G149" s="80"/>
    </row>
    <row r="150" spans="1:7" x14ac:dyDescent="0.25">
      <c r="A150" s="171" t="s">
        <v>137</v>
      </c>
      <c r="B150" s="174" t="s">
        <v>209</v>
      </c>
      <c r="C150" s="173">
        <f t="shared" ref="C150:C152" si="15">SUM(C151)</f>
        <v>500</v>
      </c>
      <c r="D150" s="173">
        <f>SUM(D152)</f>
        <v>500</v>
      </c>
      <c r="E150" s="173">
        <f>SUM(E152)</f>
        <v>500</v>
      </c>
      <c r="F150" s="173">
        <f t="shared" si="12"/>
        <v>100</v>
      </c>
      <c r="G150" s="173">
        <f t="shared" si="13"/>
        <v>100</v>
      </c>
    </row>
    <row r="151" spans="1:7" x14ac:dyDescent="0.25">
      <c r="A151" s="79" t="s">
        <v>78</v>
      </c>
      <c r="B151" s="91" t="s">
        <v>135</v>
      </c>
      <c r="C151" s="80">
        <f t="shared" si="15"/>
        <v>500</v>
      </c>
      <c r="D151" s="80">
        <f>SUM(D152)</f>
        <v>500</v>
      </c>
      <c r="E151" s="80">
        <f>SUM(E152)</f>
        <v>500</v>
      </c>
      <c r="F151" s="80">
        <f t="shared" si="12"/>
        <v>100</v>
      </c>
      <c r="G151" s="80">
        <f t="shared" si="13"/>
        <v>100</v>
      </c>
    </row>
    <row r="152" spans="1:7" x14ac:dyDescent="0.25">
      <c r="A152" s="79">
        <v>3</v>
      </c>
      <c r="B152" s="91" t="s">
        <v>19</v>
      </c>
      <c r="C152" s="80">
        <f t="shared" si="15"/>
        <v>500</v>
      </c>
      <c r="D152" s="80">
        <f>SUM(D153)</f>
        <v>500</v>
      </c>
      <c r="E152" s="80">
        <f>SUM(E153)</f>
        <v>500</v>
      </c>
      <c r="F152" s="80">
        <f t="shared" si="12"/>
        <v>100</v>
      </c>
      <c r="G152" s="80">
        <f t="shared" si="13"/>
        <v>100</v>
      </c>
    </row>
    <row r="153" spans="1:7" x14ac:dyDescent="0.25">
      <c r="A153" s="79">
        <v>32</v>
      </c>
      <c r="B153" s="91" t="s">
        <v>30</v>
      </c>
      <c r="C153" s="80">
        <v>500</v>
      </c>
      <c r="D153" s="80">
        <v>500</v>
      </c>
      <c r="E153" s="80">
        <v>500</v>
      </c>
      <c r="F153" s="80">
        <f t="shared" si="12"/>
        <v>100</v>
      </c>
      <c r="G153" s="80">
        <f t="shared" si="13"/>
        <v>100</v>
      </c>
    </row>
    <row r="154" spans="1:7" hidden="1" x14ac:dyDescent="0.25">
      <c r="A154" s="45">
        <v>321</v>
      </c>
      <c r="B154" s="46" t="s">
        <v>65</v>
      </c>
      <c r="C154" s="47">
        <v>0</v>
      </c>
      <c r="D154" s="80"/>
      <c r="E154" s="80"/>
      <c r="F154" s="80" t="e">
        <f t="shared" si="12"/>
        <v>#DIV/0!</v>
      </c>
      <c r="G154" s="80" t="e">
        <f t="shared" si="13"/>
        <v>#DIV/0!</v>
      </c>
    </row>
    <row r="155" spans="1:7" hidden="1" x14ac:dyDescent="0.25">
      <c r="A155" s="45">
        <v>322</v>
      </c>
      <c r="B155" s="46" t="s">
        <v>66</v>
      </c>
      <c r="C155" s="47">
        <v>500</v>
      </c>
      <c r="D155" s="80"/>
      <c r="E155" s="80"/>
      <c r="F155" s="80">
        <f t="shared" si="12"/>
        <v>0</v>
      </c>
      <c r="G155" s="80" t="e">
        <f t="shared" si="13"/>
        <v>#DIV/0!</v>
      </c>
    </row>
    <row r="156" spans="1:7" hidden="1" x14ac:dyDescent="0.25">
      <c r="A156" s="45">
        <v>323</v>
      </c>
      <c r="B156" s="46" t="s">
        <v>67</v>
      </c>
      <c r="C156" s="47">
        <v>500</v>
      </c>
      <c r="D156" s="80"/>
      <c r="E156" s="80"/>
      <c r="F156" s="80">
        <f t="shared" si="12"/>
        <v>0</v>
      </c>
      <c r="G156" s="80" t="e">
        <f t="shared" si="13"/>
        <v>#DIV/0!</v>
      </c>
    </row>
    <row r="157" spans="1:7" x14ac:dyDescent="0.25">
      <c r="A157" s="79"/>
      <c r="B157" s="91"/>
      <c r="C157" s="80"/>
      <c r="D157" s="80"/>
      <c r="E157" s="80"/>
      <c r="F157" s="80"/>
      <c r="G157" s="80"/>
    </row>
    <row r="158" spans="1:7" hidden="1" x14ac:dyDescent="0.25">
      <c r="A158" s="87">
        <v>372</v>
      </c>
      <c r="B158" s="88" t="s">
        <v>161</v>
      </c>
      <c r="C158" s="89">
        <v>4395.2</v>
      </c>
      <c r="D158" s="80"/>
      <c r="E158" s="80"/>
      <c r="F158" s="80">
        <f t="shared" si="12"/>
        <v>0</v>
      </c>
      <c r="G158" s="80" t="e">
        <f t="shared" si="13"/>
        <v>#DIV/0!</v>
      </c>
    </row>
    <row r="159" spans="1:7" x14ac:dyDescent="0.25">
      <c r="A159" s="171" t="s">
        <v>250</v>
      </c>
      <c r="B159" s="174" t="s">
        <v>251</v>
      </c>
      <c r="C159" s="173">
        <v>0</v>
      </c>
      <c r="D159" s="173">
        <f t="shared" ref="D159:E161" si="16">SUM(D160)</f>
        <v>245</v>
      </c>
      <c r="E159" s="173">
        <f t="shared" si="16"/>
        <v>245</v>
      </c>
      <c r="F159" s="173">
        <v>0</v>
      </c>
      <c r="G159" s="173">
        <f t="shared" si="13"/>
        <v>100</v>
      </c>
    </row>
    <row r="160" spans="1:7" ht="26.25" x14ac:dyDescent="0.25">
      <c r="A160" s="82" t="s">
        <v>78</v>
      </c>
      <c r="B160" s="94" t="s">
        <v>252</v>
      </c>
      <c r="C160" s="80">
        <v>0</v>
      </c>
      <c r="D160" s="80">
        <f t="shared" si="16"/>
        <v>245</v>
      </c>
      <c r="E160" s="80">
        <f t="shared" si="16"/>
        <v>245</v>
      </c>
      <c r="F160" s="80">
        <v>0</v>
      </c>
      <c r="G160" s="80">
        <f t="shared" si="13"/>
        <v>100</v>
      </c>
    </row>
    <row r="161" spans="1:7" x14ac:dyDescent="0.25">
      <c r="A161" s="98">
        <v>3</v>
      </c>
      <c r="B161" s="94" t="s">
        <v>19</v>
      </c>
      <c r="C161" s="80">
        <v>0</v>
      </c>
      <c r="D161" s="80">
        <f t="shared" si="16"/>
        <v>245</v>
      </c>
      <c r="E161" s="80">
        <f t="shared" si="16"/>
        <v>245</v>
      </c>
      <c r="F161" s="80">
        <v>0</v>
      </c>
      <c r="G161" s="80">
        <f t="shared" si="13"/>
        <v>100</v>
      </c>
    </row>
    <row r="162" spans="1:7" x14ac:dyDescent="0.25">
      <c r="A162" s="98">
        <v>32</v>
      </c>
      <c r="B162" s="94" t="s">
        <v>30</v>
      </c>
      <c r="C162" s="80">
        <v>0</v>
      </c>
      <c r="D162" s="80">
        <v>245</v>
      </c>
      <c r="E162" s="80">
        <v>245</v>
      </c>
      <c r="F162" s="80">
        <v>0</v>
      </c>
      <c r="G162" s="80">
        <f t="shared" si="13"/>
        <v>100</v>
      </c>
    </row>
    <row r="163" spans="1:7" x14ac:dyDescent="0.25">
      <c r="A163" s="95"/>
      <c r="B163" s="96"/>
      <c r="C163" s="80"/>
      <c r="D163" s="80"/>
      <c r="E163" s="80"/>
      <c r="F163" s="80"/>
      <c r="G163" s="80"/>
    </row>
    <row r="164" spans="1:7" x14ac:dyDescent="0.25">
      <c r="A164" s="171" t="s">
        <v>96</v>
      </c>
      <c r="B164" s="174" t="s">
        <v>210</v>
      </c>
      <c r="C164" s="173">
        <f>SUM(C165)</f>
        <v>16206.369999999999</v>
      </c>
      <c r="D164" s="173">
        <f>SUM(D165)</f>
        <v>12755.79</v>
      </c>
      <c r="E164" s="173">
        <f>SUM(E165)</f>
        <v>20990.560000000001</v>
      </c>
      <c r="F164" s="173">
        <f t="shared" si="12"/>
        <v>129.52042931267152</v>
      </c>
      <c r="G164" s="173">
        <f t="shared" si="13"/>
        <v>164.55711484745359</v>
      </c>
    </row>
    <row r="165" spans="1:7" x14ac:dyDescent="0.25">
      <c r="A165" s="82" t="s">
        <v>78</v>
      </c>
      <c r="B165" s="94" t="s">
        <v>140</v>
      </c>
      <c r="C165" s="80">
        <f>SUM(C166+C174)</f>
        <v>16206.369999999999</v>
      </c>
      <c r="D165" s="80">
        <f>SUM(D166+D174)</f>
        <v>12755.79</v>
      </c>
      <c r="E165" s="80">
        <f>SUM(E166+E174)</f>
        <v>20990.560000000001</v>
      </c>
      <c r="F165" s="80">
        <f t="shared" si="12"/>
        <v>129.52042931267152</v>
      </c>
      <c r="G165" s="80">
        <f t="shared" si="13"/>
        <v>164.55711484745359</v>
      </c>
    </row>
    <row r="166" spans="1:7" x14ac:dyDescent="0.25">
      <c r="A166" s="98">
        <v>3</v>
      </c>
      <c r="B166" s="94" t="s">
        <v>19</v>
      </c>
      <c r="C166" s="80">
        <f>SUM(C168)</f>
        <v>10220</v>
      </c>
      <c r="D166" s="80">
        <f>SUM(D167+D168+D173)</f>
        <v>10755.79</v>
      </c>
      <c r="E166" s="80">
        <f>SUM(E167+E168+E173)</f>
        <v>18990.560000000001</v>
      </c>
      <c r="F166" s="80">
        <f t="shared" si="12"/>
        <v>185.81761252446185</v>
      </c>
      <c r="G166" s="80">
        <f t="shared" si="13"/>
        <v>176.56127536889434</v>
      </c>
    </row>
    <row r="167" spans="1:7" x14ac:dyDescent="0.25">
      <c r="A167" s="98">
        <v>31</v>
      </c>
      <c r="B167" s="94" t="s">
        <v>57</v>
      </c>
      <c r="C167" s="80">
        <v>0</v>
      </c>
      <c r="D167" s="80">
        <v>600</v>
      </c>
      <c r="E167" s="80">
        <v>1500</v>
      </c>
      <c r="F167" s="80">
        <v>0</v>
      </c>
      <c r="G167" s="80">
        <f t="shared" si="13"/>
        <v>250</v>
      </c>
    </row>
    <row r="168" spans="1:7" x14ac:dyDescent="0.25">
      <c r="A168" s="98">
        <v>32</v>
      </c>
      <c r="B168" s="94" t="s">
        <v>30</v>
      </c>
      <c r="C168" s="80">
        <v>10220</v>
      </c>
      <c r="D168" s="80">
        <v>10145.790000000001</v>
      </c>
      <c r="E168" s="80">
        <v>16985.560000000001</v>
      </c>
      <c r="F168" s="80">
        <f t="shared" si="12"/>
        <v>166.19921722113503</v>
      </c>
      <c r="G168" s="80">
        <f t="shared" si="13"/>
        <v>167.41485877393481</v>
      </c>
    </row>
    <row r="169" spans="1:7" hidden="1" x14ac:dyDescent="0.25">
      <c r="A169" s="45">
        <v>321</v>
      </c>
      <c r="B169" s="46" t="s">
        <v>129</v>
      </c>
      <c r="C169" s="89">
        <v>3000</v>
      </c>
      <c r="D169" s="89">
        <v>332</v>
      </c>
      <c r="E169" s="89">
        <v>332</v>
      </c>
      <c r="F169" s="80">
        <f t="shared" si="12"/>
        <v>11.066666666666666</v>
      </c>
      <c r="G169" s="80">
        <f t="shared" si="13"/>
        <v>100</v>
      </c>
    </row>
    <row r="170" spans="1:7" hidden="1" x14ac:dyDescent="0.25">
      <c r="A170" s="45">
        <v>322</v>
      </c>
      <c r="B170" s="46" t="s">
        <v>66</v>
      </c>
      <c r="C170" s="89">
        <v>2000</v>
      </c>
      <c r="D170" s="89">
        <v>133</v>
      </c>
      <c r="E170" s="89">
        <v>133</v>
      </c>
      <c r="F170" s="80">
        <f t="shared" si="12"/>
        <v>6.65</v>
      </c>
      <c r="G170" s="80">
        <f t="shared" si="13"/>
        <v>100</v>
      </c>
    </row>
    <row r="171" spans="1:7" hidden="1" x14ac:dyDescent="0.25">
      <c r="A171" s="45">
        <v>323</v>
      </c>
      <c r="B171" s="46" t="s">
        <v>67</v>
      </c>
      <c r="C171" s="47">
        <v>3000</v>
      </c>
      <c r="D171" s="47">
        <v>133</v>
      </c>
      <c r="E171" s="47">
        <v>133</v>
      </c>
      <c r="F171" s="80">
        <f t="shared" si="12"/>
        <v>4.4333333333333336</v>
      </c>
      <c r="G171" s="80">
        <f t="shared" si="13"/>
        <v>100</v>
      </c>
    </row>
    <row r="172" spans="1:7" hidden="1" x14ac:dyDescent="0.25">
      <c r="A172" s="45">
        <v>329</v>
      </c>
      <c r="B172" s="46" t="s">
        <v>90</v>
      </c>
      <c r="C172" s="47">
        <v>0</v>
      </c>
      <c r="D172" s="47">
        <v>199</v>
      </c>
      <c r="E172" s="47">
        <v>199</v>
      </c>
      <c r="F172" s="80" t="e">
        <f t="shared" si="12"/>
        <v>#DIV/0!</v>
      </c>
      <c r="G172" s="80">
        <f t="shared" si="13"/>
        <v>100</v>
      </c>
    </row>
    <row r="173" spans="1:7" x14ac:dyDescent="0.25">
      <c r="A173" s="79">
        <v>34</v>
      </c>
      <c r="B173" s="91" t="s">
        <v>69</v>
      </c>
      <c r="C173" s="47">
        <v>0</v>
      </c>
      <c r="D173" s="80">
        <v>10</v>
      </c>
      <c r="E173" s="80">
        <v>505</v>
      </c>
      <c r="F173" s="80">
        <v>0</v>
      </c>
      <c r="G173" s="80">
        <f t="shared" si="13"/>
        <v>5050</v>
      </c>
    </row>
    <row r="174" spans="1:7" x14ac:dyDescent="0.25">
      <c r="A174" s="79">
        <v>4</v>
      </c>
      <c r="B174" s="99" t="s">
        <v>115</v>
      </c>
      <c r="C174" s="80">
        <f>SUM(C175)</f>
        <v>5986.37</v>
      </c>
      <c r="D174" s="80">
        <f>SUM(D175)</f>
        <v>2000</v>
      </c>
      <c r="E174" s="80">
        <f>SUM(E175)</f>
        <v>2000</v>
      </c>
      <c r="F174" s="80">
        <f t="shared" si="12"/>
        <v>33.409227962855617</v>
      </c>
      <c r="G174" s="80">
        <f t="shared" si="13"/>
        <v>100</v>
      </c>
    </row>
    <row r="175" spans="1:7" x14ac:dyDescent="0.25">
      <c r="A175" s="79">
        <v>42</v>
      </c>
      <c r="B175" s="91" t="s">
        <v>116</v>
      </c>
      <c r="C175" s="80">
        <v>5986.37</v>
      </c>
      <c r="D175" s="80">
        <v>2000</v>
      </c>
      <c r="E175" s="80">
        <v>2000</v>
      </c>
      <c r="F175" s="80">
        <f t="shared" si="12"/>
        <v>33.409227962855617</v>
      </c>
      <c r="G175" s="80">
        <f t="shared" si="13"/>
        <v>100</v>
      </c>
    </row>
    <row r="176" spans="1:7" hidden="1" x14ac:dyDescent="0.25">
      <c r="A176" s="45">
        <v>422</v>
      </c>
      <c r="B176" s="46" t="s">
        <v>116</v>
      </c>
      <c r="C176" s="47">
        <v>0</v>
      </c>
      <c r="D176" s="47"/>
      <c r="E176" s="47"/>
      <c r="F176" s="80" t="e">
        <f t="shared" si="12"/>
        <v>#DIV/0!</v>
      </c>
      <c r="G176" s="80" t="e">
        <f t="shared" si="13"/>
        <v>#DIV/0!</v>
      </c>
    </row>
    <row r="177" spans="1:7" x14ac:dyDescent="0.25">
      <c r="A177" s="79"/>
      <c r="B177" s="91"/>
      <c r="C177" s="80"/>
      <c r="D177" s="47"/>
      <c r="E177" s="47"/>
      <c r="F177" s="80"/>
      <c r="G177" s="80"/>
    </row>
    <row r="178" spans="1:7" x14ac:dyDescent="0.25">
      <c r="A178" s="178" t="s">
        <v>141</v>
      </c>
      <c r="B178" s="176" t="s">
        <v>211</v>
      </c>
      <c r="C178" s="173">
        <f>SUM(C179)</f>
        <v>0</v>
      </c>
      <c r="D178" s="173">
        <v>0</v>
      </c>
      <c r="E178" s="173">
        <f>SUM(E179)</f>
        <v>1800</v>
      </c>
      <c r="F178" s="173">
        <v>0</v>
      </c>
      <c r="G178" s="173">
        <v>0</v>
      </c>
    </row>
    <row r="179" spans="1:7" x14ac:dyDescent="0.25">
      <c r="A179" s="100" t="s">
        <v>78</v>
      </c>
      <c r="B179" s="91" t="s">
        <v>92</v>
      </c>
      <c r="C179" s="80">
        <v>0</v>
      </c>
      <c r="D179" s="80">
        <v>0</v>
      </c>
      <c r="E179" s="80">
        <f>SUM(E180)</f>
        <v>1800</v>
      </c>
      <c r="F179" s="80">
        <v>0</v>
      </c>
      <c r="G179" s="80">
        <v>0</v>
      </c>
    </row>
    <row r="180" spans="1:7" x14ac:dyDescent="0.25">
      <c r="A180" s="79">
        <v>3</v>
      </c>
      <c r="B180" s="94" t="s">
        <v>19</v>
      </c>
      <c r="C180" s="80">
        <f>SUM(C181)</f>
        <v>0</v>
      </c>
      <c r="D180" s="80">
        <v>0</v>
      </c>
      <c r="E180" s="80">
        <f>SUM(E181)</f>
        <v>1800</v>
      </c>
      <c r="F180" s="80">
        <v>0</v>
      </c>
      <c r="G180" s="80">
        <v>0</v>
      </c>
    </row>
    <row r="181" spans="1:7" x14ac:dyDescent="0.25">
      <c r="A181" s="79">
        <v>32</v>
      </c>
      <c r="B181" s="94" t="s">
        <v>30</v>
      </c>
      <c r="C181" s="80">
        <v>0</v>
      </c>
      <c r="D181" s="80">
        <v>0</v>
      </c>
      <c r="E181" s="80">
        <v>1800</v>
      </c>
      <c r="F181" s="80">
        <v>0</v>
      </c>
      <c r="G181" s="80">
        <v>0</v>
      </c>
    </row>
    <row r="182" spans="1:7" hidden="1" x14ac:dyDescent="0.25">
      <c r="A182" s="45">
        <v>321</v>
      </c>
      <c r="B182" s="46" t="s">
        <v>95</v>
      </c>
      <c r="C182" s="47">
        <v>300</v>
      </c>
      <c r="D182" s="47"/>
      <c r="E182" s="47"/>
      <c r="F182" s="80">
        <f t="shared" si="12"/>
        <v>0</v>
      </c>
      <c r="G182" s="80" t="e">
        <f t="shared" si="13"/>
        <v>#DIV/0!</v>
      </c>
    </row>
    <row r="183" spans="1:7" hidden="1" x14ac:dyDescent="0.25">
      <c r="A183" s="45">
        <v>324</v>
      </c>
      <c r="B183" s="46" t="s">
        <v>144</v>
      </c>
      <c r="C183" s="47">
        <v>0</v>
      </c>
      <c r="D183" s="47"/>
      <c r="E183" s="47"/>
      <c r="F183" s="80" t="e">
        <f t="shared" si="12"/>
        <v>#DIV/0!</v>
      </c>
      <c r="G183" s="80" t="e">
        <f t="shared" si="13"/>
        <v>#DIV/0!</v>
      </c>
    </row>
    <row r="184" spans="1:7" x14ac:dyDescent="0.25">
      <c r="A184" s="45"/>
      <c r="B184" s="46"/>
      <c r="C184" s="47"/>
      <c r="D184" s="47"/>
      <c r="E184" s="47"/>
      <c r="F184" s="80"/>
      <c r="G184" s="80"/>
    </row>
    <row r="185" spans="1:7" x14ac:dyDescent="0.25">
      <c r="A185" s="171" t="s">
        <v>97</v>
      </c>
      <c r="B185" s="174" t="s">
        <v>98</v>
      </c>
      <c r="C185" s="173">
        <f t="shared" ref="C185:C187" si="17">SUM(C186)</f>
        <v>1600</v>
      </c>
      <c r="D185" s="173">
        <v>1600</v>
      </c>
      <c r="E185" s="173">
        <v>1600</v>
      </c>
      <c r="F185" s="173">
        <f t="shared" si="12"/>
        <v>100</v>
      </c>
      <c r="G185" s="173">
        <f t="shared" si="13"/>
        <v>100</v>
      </c>
    </row>
    <row r="186" spans="1:7" x14ac:dyDescent="0.25">
      <c r="A186" s="100" t="s">
        <v>78</v>
      </c>
      <c r="B186" s="91" t="s">
        <v>85</v>
      </c>
      <c r="C186" s="80">
        <f t="shared" si="17"/>
        <v>1600</v>
      </c>
      <c r="D186" s="80">
        <v>1600</v>
      </c>
      <c r="E186" s="80">
        <v>1600</v>
      </c>
      <c r="F186" s="80">
        <f t="shared" si="12"/>
        <v>100</v>
      </c>
      <c r="G186" s="80">
        <f t="shared" si="13"/>
        <v>100</v>
      </c>
    </row>
    <row r="187" spans="1:7" x14ac:dyDescent="0.25">
      <c r="A187" s="79">
        <v>3</v>
      </c>
      <c r="B187" s="91" t="s">
        <v>19</v>
      </c>
      <c r="C187" s="80">
        <f t="shared" si="17"/>
        <v>1600</v>
      </c>
      <c r="D187" s="80">
        <v>1600</v>
      </c>
      <c r="E187" s="80">
        <v>1600</v>
      </c>
      <c r="F187" s="80">
        <f t="shared" si="12"/>
        <v>100</v>
      </c>
      <c r="G187" s="80">
        <f t="shared" si="13"/>
        <v>100</v>
      </c>
    </row>
    <row r="188" spans="1:7" x14ac:dyDescent="0.25">
      <c r="A188" s="79">
        <v>32</v>
      </c>
      <c r="B188" s="91" t="s">
        <v>30</v>
      </c>
      <c r="C188" s="80">
        <f>SUM(C189:C192)</f>
        <v>1600</v>
      </c>
      <c r="D188" s="80">
        <v>1600</v>
      </c>
      <c r="E188" s="80">
        <v>1600</v>
      </c>
      <c r="F188" s="80">
        <f t="shared" si="12"/>
        <v>100</v>
      </c>
      <c r="G188" s="80">
        <f t="shared" si="13"/>
        <v>100</v>
      </c>
    </row>
    <row r="189" spans="1:7" hidden="1" x14ac:dyDescent="0.25">
      <c r="A189" s="45">
        <v>321</v>
      </c>
      <c r="B189" s="46" t="s">
        <v>95</v>
      </c>
      <c r="C189" s="47">
        <v>300</v>
      </c>
      <c r="D189" s="47">
        <v>398</v>
      </c>
      <c r="E189" s="47">
        <v>398</v>
      </c>
      <c r="F189" s="80">
        <f t="shared" si="12"/>
        <v>132.66666666666666</v>
      </c>
      <c r="G189" s="80">
        <f t="shared" si="13"/>
        <v>100</v>
      </c>
    </row>
    <row r="190" spans="1:7" hidden="1" x14ac:dyDescent="0.25">
      <c r="A190" s="45">
        <v>322</v>
      </c>
      <c r="B190" s="46" t="s">
        <v>89</v>
      </c>
      <c r="C190" s="47">
        <v>500</v>
      </c>
      <c r="D190" s="47">
        <v>265</v>
      </c>
      <c r="E190" s="47">
        <v>265</v>
      </c>
      <c r="F190" s="80">
        <f t="shared" si="12"/>
        <v>53</v>
      </c>
      <c r="G190" s="80">
        <f t="shared" si="13"/>
        <v>100</v>
      </c>
    </row>
    <row r="191" spans="1:7" hidden="1" x14ac:dyDescent="0.25">
      <c r="A191" s="45">
        <v>323</v>
      </c>
      <c r="B191" s="46" t="s">
        <v>99</v>
      </c>
      <c r="C191" s="47">
        <v>500</v>
      </c>
      <c r="D191" s="47">
        <v>332</v>
      </c>
      <c r="E191" s="47">
        <v>332</v>
      </c>
      <c r="F191" s="80">
        <f t="shared" si="12"/>
        <v>66.400000000000006</v>
      </c>
      <c r="G191" s="80">
        <f t="shared" si="13"/>
        <v>100</v>
      </c>
    </row>
    <row r="192" spans="1:7" hidden="1" x14ac:dyDescent="0.25">
      <c r="A192" s="45">
        <v>329</v>
      </c>
      <c r="B192" s="46" t="s">
        <v>145</v>
      </c>
      <c r="C192" s="47">
        <v>300</v>
      </c>
      <c r="D192" s="47"/>
      <c r="E192" s="47"/>
      <c r="F192" s="80">
        <f t="shared" si="12"/>
        <v>0</v>
      </c>
      <c r="G192" s="80" t="e">
        <f t="shared" si="13"/>
        <v>#DIV/0!</v>
      </c>
    </row>
    <row r="193" spans="1:7" x14ac:dyDescent="0.25">
      <c r="A193" s="45"/>
      <c r="B193" s="46"/>
      <c r="C193" s="47"/>
      <c r="D193" s="47"/>
      <c r="E193" s="47"/>
      <c r="F193" s="80"/>
      <c r="G193" s="80"/>
    </row>
    <row r="194" spans="1:7" x14ac:dyDescent="0.25">
      <c r="A194" s="171" t="s">
        <v>225</v>
      </c>
      <c r="B194" s="174" t="s">
        <v>226</v>
      </c>
      <c r="C194" s="173">
        <v>0</v>
      </c>
      <c r="D194" s="173">
        <f t="shared" ref="D194:E196" si="18">SUM(D195)</f>
        <v>215</v>
      </c>
      <c r="E194" s="173">
        <f t="shared" si="18"/>
        <v>0</v>
      </c>
      <c r="F194" s="173">
        <v>0</v>
      </c>
      <c r="G194" s="173">
        <f t="shared" ref="G194:G247" si="19">SUM(E194/D194)*100</f>
        <v>0</v>
      </c>
    </row>
    <row r="195" spans="1:7" ht="26.25" x14ac:dyDescent="0.25">
      <c r="A195" s="100" t="s">
        <v>78</v>
      </c>
      <c r="B195" s="94" t="s">
        <v>118</v>
      </c>
      <c r="C195" s="80">
        <v>0</v>
      </c>
      <c r="D195" s="80">
        <f t="shared" si="18"/>
        <v>215</v>
      </c>
      <c r="E195" s="80">
        <f t="shared" si="18"/>
        <v>0</v>
      </c>
      <c r="F195" s="80">
        <v>0</v>
      </c>
      <c r="G195" s="80">
        <f t="shared" si="19"/>
        <v>0</v>
      </c>
    </row>
    <row r="196" spans="1:7" x14ac:dyDescent="0.25">
      <c r="A196" s="79">
        <v>3</v>
      </c>
      <c r="B196" s="91" t="s">
        <v>19</v>
      </c>
      <c r="C196" s="80">
        <v>0</v>
      </c>
      <c r="D196" s="80">
        <f t="shared" si="18"/>
        <v>215</v>
      </c>
      <c r="E196" s="80">
        <f t="shared" si="18"/>
        <v>0</v>
      </c>
      <c r="F196" s="80">
        <v>0</v>
      </c>
      <c r="G196" s="80">
        <f t="shared" si="19"/>
        <v>0</v>
      </c>
    </row>
    <row r="197" spans="1:7" x14ac:dyDescent="0.25">
      <c r="A197" s="79">
        <v>31</v>
      </c>
      <c r="B197" s="86" t="s">
        <v>22</v>
      </c>
      <c r="C197" s="80">
        <v>0</v>
      </c>
      <c r="D197" s="80">
        <v>215</v>
      </c>
      <c r="E197" s="80">
        <v>0</v>
      </c>
      <c r="F197" s="80">
        <v>0</v>
      </c>
      <c r="G197" s="80">
        <f t="shared" si="19"/>
        <v>0</v>
      </c>
    </row>
    <row r="198" spans="1:7" x14ac:dyDescent="0.25">
      <c r="A198" s="79"/>
      <c r="B198" s="91"/>
      <c r="C198" s="80"/>
      <c r="D198" s="47"/>
      <c r="E198" s="47"/>
      <c r="F198" s="80"/>
      <c r="G198" s="80"/>
    </row>
    <row r="199" spans="1:7" ht="26.25" x14ac:dyDescent="0.25">
      <c r="A199" s="199">
        <v>2302</v>
      </c>
      <c r="B199" s="200" t="s">
        <v>125</v>
      </c>
      <c r="C199" s="201">
        <f>SUM(C201+C207+C212+C217)</f>
        <v>3578.79</v>
      </c>
      <c r="D199" s="201">
        <f>SUM(D201+D207+D212+D217)</f>
        <v>3578.79</v>
      </c>
      <c r="E199" s="201">
        <f>SUM(E201+E207+E212+E217)</f>
        <v>3603.1</v>
      </c>
      <c r="F199" s="202">
        <f t="shared" ref="F199:F247" si="20">SUM(E199/C199)*100</f>
        <v>100.67927986833539</v>
      </c>
      <c r="G199" s="202">
        <f t="shared" si="19"/>
        <v>100.67927986833539</v>
      </c>
    </row>
    <row r="200" spans="1:7" hidden="1" x14ac:dyDescent="0.25">
      <c r="A200" s="45">
        <v>424</v>
      </c>
      <c r="B200" s="46" t="s">
        <v>117</v>
      </c>
      <c r="C200" s="47">
        <v>300</v>
      </c>
      <c r="D200" s="47"/>
      <c r="E200" s="47"/>
      <c r="F200" s="202">
        <f t="shared" si="20"/>
        <v>0</v>
      </c>
      <c r="G200" s="202" t="e">
        <f t="shared" si="19"/>
        <v>#DIV/0!</v>
      </c>
    </row>
    <row r="201" spans="1:7" x14ac:dyDescent="0.25">
      <c r="A201" s="178" t="s">
        <v>164</v>
      </c>
      <c r="B201" s="176" t="s">
        <v>165</v>
      </c>
      <c r="C201" s="173">
        <f t="shared" ref="C201:C202" si="21">SUM(C202)</f>
        <v>200.69</v>
      </c>
      <c r="D201" s="173">
        <v>200.69</v>
      </c>
      <c r="E201" s="173">
        <f>SUM(E202)</f>
        <v>225</v>
      </c>
      <c r="F201" s="173">
        <f t="shared" si="20"/>
        <v>112.1132094274752</v>
      </c>
      <c r="G201" s="173">
        <f t="shared" si="19"/>
        <v>112.1132094274752</v>
      </c>
    </row>
    <row r="202" spans="1:7" ht="26.25" x14ac:dyDescent="0.25">
      <c r="A202" s="100" t="s">
        <v>78</v>
      </c>
      <c r="B202" s="91" t="s">
        <v>167</v>
      </c>
      <c r="C202" s="80">
        <f t="shared" si="21"/>
        <v>200.69</v>
      </c>
      <c r="D202" s="80">
        <v>200.69</v>
      </c>
      <c r="E202" s="80">
        <f>SUM(E203)</f>
        <v>225</v>
      </c>
      <c r="F202" s="80">
        <f t="shared" si="20"/>
        <v>112.1132094274752</v>
      </c>
      <c r="G202" s="80">
        <f t="shared" si="19"/>
        <v>112.1132094274752</v>
      </c>
    </row>
    <row r="203" spans="1:7" x14ac:dyDescent="0.25">
      <c r="A203" s="79">
        <v>3</v>
      </c>
      <c r="B203" s="99" t="s">
        <v>19</v>
      </c>
      <c r="C203" s="80">
        <v>200.69</v>
      </c>
      <c r="D203" s="80">
        <v>200.69</v>
      </c>
      <c r="E203" s="80">
        <f>SUM(E204)</f>
        <v>225</v>
      </c>
      <c r="F203" s="80">
        <f t="shared" si="20"/>
        <v>112.1132094274752</v>
      </c>
      <c r="G203" s="80">
        <f t="shared" si="19"/>
        <v>112.1132094274752</v>
      </c>
    </row>
    <row r="204" spans="1:7" x14ac:dyDescent="0.25">
      <c r="A204" s="79">
        <v>38</v>
      </c>
      <c r="B204" s="91" t="s">
        <v>168</v>
      </c>
      <c r="C204" s="80">
        <v>200.69</v>
      </c>
      <c r="D204" s="80">
        <v>200.69</v>
      </c>
      <c r="E204" s="80">
        <v>225</v>
      </c>
      <c r="F204" s="80">
        <f t="shared" si="20"/>
        <v>112.1132094274752</v>
      </c>
      <c r="G204" s="80">
        <f t="shared" si="19"/>
        <v>112.1132094274752</v>
      </c>
    </row>
    <row r="205" spans="1:7" hidden="1" x14ac:dyDescent="0.25">
      <c r="A205" s="45">
        <v>381</v>
      </c>
      <c r="B205" s="46" t="s">
        <v>168</v>
      </c>
      <c r="C205" s="47">
        <v>300</v>
      </c>
      <c r="D205" s="80"/>
      <c r="E205" s="80"/>
      <c r="F205" s="80">
        <f t="shared" si="20"/>
        <v>0</v>
      </c>
      <c r="G205" s="80" t="e">
        <f t="shared" si="19"/>
        <v>#DIV/0!</v>
      </c>
    </row>
    <row r="206" spans="1:7" x14ac:dyDescent="0.25">
      <c r="A206" s="45"/>
      <c r="B206" s="46"/>
      <c r="C206" s="47"/>
      <c r="D206" s="80"/>
      <c r="E206" s="80"/>
      <c r="F206" s="80"/>
      <c r="G206" s="80"/>
    </row>
    <row r="207" spans="1:7" x14ac:dyDescent="0.25">
      <c r="A207" s="178" t="s">
        <v>215</v>
      </c>
      <c r="B207" s="176" t="s">
        <v>216</v>
      </c>
      <c r="C207" s="173">
        <f>SUM(C208)</f>
        <v>0</v>
      </c>
      <c r="D207" s="173">
        <v>0</v>
      </c>
      <c r="E207" s="173">
        <v>0</v>
      </c>
      <c r="F207" s="173">
        <v>0</v>
      </c>
      <c r="G207" s="173">
        <v>0</v>
      </c>
    </row>
    <row r="208" spans="1:7" x14ac:dyDescent="0.25">
      <c r="A208" s="100" t="s">
        <v>78</v>
      </c>
      <c r="B208" s="91" t="s">
        <v>147</v>
      </c>
      <c r="C208" s="47">
        <v>0</v>
      </c>
      <c r="D208" s="80">
        <v>0</v>
      </c>
      <c r="E208" s="80">
        <v>0</v>
      </c>
      <c r="F208" s="80">
        <v>0</v>
      </c>
      <c r="G208" s="80">
        <v>0</v>
      </c>
    </row>
    <row r="209" spans="1:7" s="122" customFormat="1" x14ac:dyDescent="0.25">
      <c r="A209" s="79">
        <v>3</v>
      </c>
      <c r="B209" s="99" t="s">
        <v>19</v>
      </c>
      <c r="C209" s="80">
        <v>0</v>
      </c>
      <c r="D209" s="80">
        <v>0</v>
      </c>
      <c r="E209" s="80">
        <v>0</v>
      </c>
      <c r="F209" s="80">
        <v>0</v>
      </c>
      <c r="G209" s="80">
        <v>0</v>
      </c>
    </row>
    <row r="210" spans="1:7" s="122" customFormat="1" x14ac:dyDescent="0.25">
      <c r="A210" s="79">
        <v>32</v>
      </c>
      <c r="B210" s="99" t="s">
        <v>30</v>
      </c>
      <c r="C210" s="80">
        <v>0</v>
      </c>
      <c r="D210" s="80">
        <v>0</v>
      </c>
      <c r="E210" s="80">
        <v>0</v>
      </c>
      <c r="F210" s="80">
        <v>0</v>
      </c>
      <c r="G210" s="80">
        <v>0</v>
      </c>
    </row>
    <row r="211" spans="1:7" s="122" customFormat="1" x14ac:dyDescent="0.25">
      <c r="A211" s="79"/>
      <c r="B211" s="99"/>
      <c r="C211" s="80"/>
      <c r="D211" s="80"/>
      <c r="E211" s="80"/>
      <c r="F211" s="80"/>
      <c r="G211" s="80"/>
    </row>
    <row r="212" spans="1:7" s="122" customFormat="1" x14ac:dyDescent="0.25">
      <c r="A212" s="178" t="s">
        <v>218</v>
      </c>
      <c r="B212" s="176" t="s">
        <v>217</v>
      </c>
      <c r="C212" s="173">
        <f>SUM(C213)</f>
        <v>1940</v>
      </c>
      <c r="D212" s="173">
        <f>SUM(D213)</f>
        <v>1940</v>
      </c>
      <c r="E212" s="173">
        <f>SUM(E213)</f>
        <v>1940</v>
      </c>
      <c r="F212" s="173">
        <f t="shared" si="20"/>
        <v>100</v>
      </c>
      <c r="G212" s="173">
        <f t="shared" si="19"/>
        <v>100</v>
      </c>
    </row>
    <row r="213" spans="1:7" s="122" customFormat="1" x14ac:dyDescent="0.25">
      <c r="A213" s="100" t="s">
        <v>78</v>
      </c>
      <c r="B213" s="91" t="s">
        <v>147</v>
      </c>
      <c r="C213" s="47">
        <v>1940</v>
      </c>
      <c r="D213" s="80">
        <v>1940</v>
      </c>
      <c r="E213" s="80">
        <v>1940</v>
      </c>
      <c r="F213" s="80">
        <f t="shared" si="20"/>
        <v>100</v>
      </c>
      <c r="G213" s="80">
        <f t="shared" si="19"/>
        <v>100</v>
      </c>
    </row>
    <row r="214" spans="1:7" s="122" customFormat="1" x14ac:dyDescent="0.25">
      <c r="A214" s="79">
        <v>3</v>
      </c>
      <c r="B214" s="99" t="s">
        <v>19</v>
      </c>
      <c r="C214" s="80">
        <v>1940</v>
      </c>
      <c r="D214" s="80">
        <v>1940</v>
      </c>
      <c r="E214" s="80">
        <v>1940</v>
      </c>
      <c r="F214" s="80">
        <f t="shared" si="20"/>
        <v>100</v>
      </c>
      <c r="G214" s="80">
        <f t="shared" si="19"/>
        <v>100</v>
      </c>
    </row>
    <row r="215" spans="1:7" s="122" customFormat="1" x14ac:dyDescent="0.25">
      <c r="A215" s="79">
        <v>32</v>
      </c>
      <c r="B215" s="99" t="s">
        <v>30</v>
      </c>
      <c r="C215" s="80">
        <v>1940</v>
      </c>
      <c r="D215" s="80">
        <v>1940</v>
      </c>
      <c r="E215" s="80">
        <v>1940</v>
      </c>
      <c r="F215" s="80">
        <f t="shared" si="20"/>
        <v>100</v>
      </c>
      <c r="G215" s="80">
        <f t="shared" si="19"/>
        <v>100</v>
      </c>
    </row>
    <row r="216" spans="1:7" s="122" customFormat="1" x14ac:dyDescent="0.25">
      <c r="A216" s="79"/>
      <c r="B216" s="99"/>
      <c r="C216" s="80"/>
      <c r="D216" s="80"/>
      <c r="E216" s="80"/>
      <c r="F216" s="80"/>
      <c r="G216" s="80"/>
    </row>
    <row r="217" spans="1:7" s="122" customFormat="1" ht="26.25" x14ac:dyDescent="0.25">
      <c r="A217" s="178" t="s">
        <v>219</v>
      </c>
      <c r="B217" s="176" t="s">
        <v>220</v>
      </c>
      <c r="C217" s="173">
        <f t="shared" ref="C217:E219" si="22">SUM(C218)</f>
        <v>1438.1</v>
      </c>
      <c r="D217" s="173">
        <f t="shared" si="22"/>
        <v>1438.1</v>
      </c>
      <c r="E217" s="173">
        <f t="shared" si="22"/>
        <v>1438.1</v>
      </c>
      <c r="F217" s="173">
        <f t="shared" si="20"/>
        <v>100</v>
      </c>
      <c r="G217" s="173">
        <f t="shared" si="19"/>
        <v>100</v>
      </c>
    </row>
    <row r="218" spans="1:7" s="122" customFormat="1" x14ac:dyDescent="0.25">
      <c r="A218" s="100" t="s">
        <v>78</v>
      </c>
      <c r="B218" s="91" t="s">
        <v>147</v>
      </c>
      <c r="C218" s="47">
        <f t="shared" si="22"/>
        <v>1438.1</v>
      </c>
      <c r="D218" s="80">
        <f t="shared" si="22"/>
        <v>1438.1</v>
      </c>
      <c r="E218" s="80">
        <f t="shared" si="22"/>
        <v>1438.1</v>
      </c>
      <c r="F218" s="80">
        <f t="shared" si="20"/>
        <v>100</v>
      </c>
      <c r="G218" s="80">
        <f t="shared" si="19"/>
        <v>100</v>
      </c>
    </row>
    <row r="219" spans="1:7" s="122" customFormat="1" x14ac:dyDescent="0.25">
      <c r="A219" s="79">
        <v>3</v>
      </c>
      <c r="B219" s="99" t="s">
        <v>19</v>
      </c>
      <c r="C219" s="80">
        <f t="shared" si="22"/>
        <v>1438.1</v>
      </c>
      <c r="D219" s="80">
        <f t="shared" si="22"/>
        <v>1438.1</v>
      </c>
      <c r="E219" s="80">
        <f t="shared" si="22"/>
        <v>1438.1</v>
      </c>
      <c r="F219" s="80">
        <f t="shared" si="20"/>
        <v>100</v>
      </c>
      <c r="G219" s="80">
        <f t="shared" si="19"/>
        <v>100</v>
      </c>
    </row>
    <row r="220" spans="1:7" s="122" customFormat="1" x14ac:dyDescent="0.25">
      <c r="A220" s="79">
        <v>32</v>
      </c>
      <c r="B220" s="99" t="s">
        <v>30</v>
      </c>
      <c r="C220" s="80">
        <v>1438.1</v>
      </c>
      <c r="D220" s="80">
        <v>1438.1</v>
      </c>
      <c r="E220" s="80">
        <v>1438.1</v>
      </c>
      <c r="F220" s="80">
        <f t="shared" si="20"/>
        <v>100</v>
      </c>
      <c r="G220" s="80">
        <f t="shared" si="19"/>
        <v>100</v>
      </c>
    </row>
    <row r="221" spans="1:7" x14ac:dyDescent="0.25">
      <c r="A221" s="45"/>
      <c r="B221" s="46"/>
      <c r="C221" s="47"/>
      <c r="D221" s="47"/>
      <c r="E221" s="47"/>
      <c r="F221" s="80"/>
      <c r="G221" s="80"/>
    </row>
    <row r="222" spans="1:7" ht="24" customHeight="1" x14ac:dyDescent="0.25">
      <c r="A222" s="203">
        <v>2402</v>
      </c>
      <c r="B222" s="200" t="s">
        <v>100</v>
      </c>
      <c r="C222" s="201">
        <f>SUM(C223+C229)</f>
        <v>0</v>
      </c>
      <c r="D222" s="202">
        <f>SUM(D223+D229)</f>
        <v>1475</v>
      </c>
      <c r="E222" s="202">
        <f>SUM(E223+E229)</f>
        <v>7831.25</v>
      </c>
      <c r="F222" s="202">
        <v>0</v>
      </c>
      <c r="G222" s="202">
        <f t="shared" si="19"/>
        <v>530.93220338983053</v>
      </c>
    </row>
    <row r="223" spans="1:7" x14ac:dyDescent="0.25">
      <c r="A223" s="178" t="s">
        <v>169</v>
      </c>
      <c r="B223" s="176" t="s">
        <v>170</v>
      </c>
      <c r="C223" s="173">
        <f t="shared" ref="C223:C225" si="23">SUM(C224)</f>
        <v>0</v>
      </c>
      <c r="D223" s="173">
        <f t="shared" ref="D223:E225" si="24">SUM(D224)</f>
        <v>1475</v>
      </c>
      <c r="E223" s="173">
        <f t="shared" si="24"/>
        <v>1475</v>
      </c>
      <c r="F223" s="173">
        <v>0</v>
      </c>
      <c r="G223" s="173">
        <f t="shared" si="19"/>
        <v>100</v>
      </c>
    </row>
    <row r="224" spans="1:7" ht="26.25" x14ac:dyDescent="0.25">
      <c r="A224" s="100" t="s">
        <v>78</v>
      </c>
      <c r="B224" s="91" t="s">
        <v>171</v>
      </c>
      <c r="C224" s="80">
        <f t="shared" si="23"/>
        <v>0</v>
      </c>
      <c r="D224" s="80">
        <f t="shared" si="24"/>
        <v>1475</v>
      </c>
      <c r="E224" s="80">
        <f t="shared" si="24"/>
        <v>1475</v>
      </c>
      <c r="F224" s="80">
        <v>0</v>
      </c>
      <c r="G224" s="80">
        <f t="shared" si="19"/>
        <v>100</v>
      </c>
    </row>
    <row r="225" spans="1:7" x14ac:dyDescent="0.25">
      <c r="A225" s="79">
        <v>3</v>
      </c>
      <c r="B225" s="99" t="s">
        <v>19</v>
      </c>
      <c r="C225" s="80">
        <f t="shared" si="23"/>
        <v>0</v>
      </c>
      <c r="D225" s="80">
        <f t="shared" si="24"/>
        <v>1475</v>
      </c>
      <c r="E225" s="80">
        <f t="shared" si="24"/>
        <v>1475</v>
      </c>
      <c r="F225" s="80">
        <v>0</v>
      </c>
      <c r="G225" s="80">
        <f t="shared" si="19"/>
        <v>100</v>
      </c>
    </row>
    <row r="226" spans="1:7" x14ac:dyDescent="0.25">
      <c r="A226" s="79">
        <v>32</v>
      </c>
      <c r="B226" s="99" t="s">
        <v>30</v>
      </c>
      <c r="C226" s="80">
        <f>SUM(C227)</f>
        <v>0</v>
      </c>
      <c r="D226" s="80">
        <v>1475</v>
      </c>
      <c r="E226" s="80">
        <v>1475</v>
      </c>
      <c r="F226" s="80">
        <v>0</v>
      </c>
      <c r="G226" s="80">
        <f t="shared" si="19"/>
        <v>100</v>
      </c>
    </row>
    <row r="227" spans="1:7" hidden="1" x14ac:dyDescent="0.25">
      <c r="A227" s="45">
        <v>323</v>
      </c>
      <c r="B227" s="46" t="s">
        <v>67</v>
      </c>
      <c r="C227" s="47">
        <v>0</v>
      </c>
      <c r="D227" s="47"/>
      <c r="E227" s="47"/>
      <c r="F227" s="80" t="e">
        <f t="shared" si="20"/>
        <v>#DIV/0!</v>
      </c>
      <c r="G227" s="80" t="e">
        <f t="shared" si="19"/>
        <v>#DIV/0!</v>
      </c>
    </row>
    <row r="228" spans="1:7" ht="16.5" customHeight="1" x14ac:dyDescent="0.25">
      <c r="A228" s="101"/>
      <c r="B228" s="81"/>
      <c r="C228" s="47"/>
      <c r="D228" s="47"/>
      <c r="E228" s="47"/>
      <c r="F228" s="80"/>
      <c r="G228" s="80"/>
    </row>
    <row r="229" spans="1:7" x14ac:dyDescent="0.25">
      <c r="A229" s="178" t="s">
        <v>146</v>
      </c>
      <c r="B229" s="176" t="s">
        <v>262</v>
      </c>
      <c r="C229" s="173">
        <v>0</v>
      </c>
      <c r="D229" s="173">
        <v>0</v>
      </c>
      <c r="E229" s="173">
        <f>SUM(E230)</f>
        <v>6356.25</v>
      </c>
      <c r="F229" s="173">
        <v>0</v>
      </c>
      <c r="G229" s="173">
        <v>0</v>
      </c>
    </row>
    <row r="230" spans="1:7" x14ac:dyDescent="0.25">
      <c r="A230" s="100" t="s">
        <v>78</v>
      </c>
      <c r="B230" s="91" t="s">
        <v>147</v>
      </c>
      <c r="C230" s="80">
        <v>0</v>
      </c>
      <c r="D230" s="80">
        <v>0</v>
      </c>
      <c r="E230" s="80">
        <f>SUM(E231)</f>
        <v>6356.25</v>
      </c>
      <c r="F230" s="80">
        <v>0</v>
      </c>
      <c r="G230" s="80">
        <v>0</v>
      </c>
    </row>
    <row r="231" spans="1:7" x14ac:dyDescent="0.25">
      <c r="A231" s="79">
        <v>3</v>
      </c>
      <c r="B231" s="99" t="s">
        <v>19</v>
      </c>
      <c r="C231" s="80">
        <v>0</v>
      </c>
      <c r="D231" s="80">
        <v>0</v>
      </c>
      <c r="E231" s="80">
        <f>SUM(E232)</f>
        <v>6356.25</v>
      </c>
      <c r="F231" s="80">
        <v>0</v>
      </c>
      <c r="G231" s="80">
        <v>0</v>
      </c>
    </row>
    <row r="232" spans="1:7" x14ac:dyDescent="0.25">
      <c r="A232" s="79">
        <v>32</v>
      </c>
      <c r="B232" s="99" t="s">
        <v>30</v>
      </c>
      <c r="C232" s="80">
        <v>0</v>
      </c>
      <c r="D232" s="80">
        <v>0</v>
      </c>
      <c r="E232" s="80">
        <v>6356.25</v>
      </c>
      <c r="F232" s="80">
        <v>0</v>
      </c>
      <c r="G232" s="80">
        <v>0</v>
      </c>
    </row>
    <row r="233" spans="1:7" hidden="1" x14ac:dyDescent="0.25">
      <c r="A233" s="45">
        <v>323</v>
      </c>
      <c r="B233" s="46" t="s">
        <v>67</v>
      </c>
      <c r="C233" s="47">
        <v>0</v>
      </c>
      <c r="D233" s="80"/>
      <c r="E233" s="80"/>
      <c r="F233" s="80" t="e">
        <f t="shared" si="20"/>
        <v>#DIV/0!</v>
      </c>
      <c r="G233" s="80" t="e">
        <f t="shared" si="19"/>
        <v>#DIV/0!</v>
      </c>
    </row>
    <row r="234" spans="1:7" x14ac:dyDescent="0.25">
      <c r="A234" s="79"/>
      <c r="B234" s="86"/>
      <c r="C234" s="47"/>
      <c r="D234" s="80"/>
      <c r="E234" s="80"/>
      <c r="F234" s="80"/>
      <c r="G234" s="80"/>
    </row>
    <row r="235" spans="1:7" ht="22.5" customHeight="1" x14ac:dyDescent="0.25">
      <c r="A235" s="203">
        <v>2406</v>
      </c>
      <c r="B235" s="200" t="s">
        <v>154</v>
      </c>
      <c r="C235" s="201">
        <f>SUM(C237)</f>
        <v>910</v>
      </c>
      <c r="D235" s="202">
        <f>SUM(D237)</f>
        <v>910</v>
      </c>
      <c r="E235" s="202">
        <f>SUM(E237)</f>
        <v>910</v>
      </c>
      <c r="F235" s="202">
        <f t="shared" si="20"/>
        <v>100</v>
      </c>
      <c r="G235" s="202">
        <f t="shared" si="19"/>
        <v>100</v>
      </c>
    </row>
    <row r="236" spans="1:7" hidden="1" x14ac:dyDescent="0.25">
      <c r="A236" s="87">
        <v>422</v>
      </c>
      <c r="B236" s="46" t="s">
        <v>116</v>
      </c>
      <c r="C236" s="47">
        <v>0</v>
      </c>
      <c r="D236" s="47"/>
      <c r="E236" s="47"/>
      <c r="F236" s="202" t="e">
        <f t="shared" si="20"/>
        <v>#DIV/0!</v>
      </c>
      <c r="G236" s="202" t="e">
        <f t="shared" si="19"/>
        <v>#DIV/0!</v>
      </c>
    </row>
    <row r="237" spans="1:7" x14ac:dyDescent="0.25">
      <c r="A237" s="178" t="s">
        <v>158</v>
      </c>
      <c r="B237" s="176" t="s">
        <v>212</v>
      </c>
      <c r="C237" s="173">
        <f>SUM(C238+C244+C250)</f>
        <v>910</v>
      </c>
      <c r="D237" s="173">
        <f>SUM(D238+D244+D250)</f>
        <v>910</v>
      </c>
      <c r="E237" s="173">
        <f>SUM(E238+E244+E250)</f>
        <v>910</v>
      </c>
      <c r="F237" s="173">
        <f t="shared" si="20"/>
        <v>100</v>
      </c>
      <c r="G237" s="173">
        <f t="shared" si="19"/>
        <v>100</v>
      </c>
    </row>
    <row r="238" spans="1:7" x14ac:dyDescent="0.25">
      <c r="A238" s="100" t="s">
        <v>78</v>
      </c>
      <c r="B238" s="91" t="s">
        <v>85</v>
      </c>
      <c r="C238" s="80">
        <f>SUM(C240)</f>
        <v>240</v>
      </c>
      <c r="D238" s="80">
        <f>SUM(D240)</f>
        <v>240</v>
      </c>
      <c r="E238" s="80">
        <f>SUM(E240)</f>
        <v>240</v>
      </c>
      <c r="F238" s="80">
        <f t="shared" si="20"/>
        <v>100</v>
      </c>
      <c r="G238" s="80">
        <f t="shared" si="19"/>
        <v>100</v>
      </c>
    </row>
    <row r="239" spans="1:7" x14ac:dyDescent="0.25">
      <c r="A239" s="79">
        <v>4</v>
      </c>
      <c r="B239" s="99" t="s">
        <v>115</v>
      </c>
      <c r="C239" s="80">
        <v>240</v>
      </c>
      <c r="D239" s="80">
        <v>240</v>
      </c>
      <c r="E239" s="80">
        <v>240</v>
      </c>
      <c r="F239" s="80">
        <f t="shared" si="20"/>
        <v>100</v>
      </c>
      <c r="G239" s="80">
        <f t="shared" si="19"/>
        <v>100</v>
      </c>
    </row>
    <row r="240" spans="1:7" x14ac:dyDescent="0.25">
      <c r="A240" s="79">
        <v>42</v>
      </c>
      <c r="B240" s="99" t="s">
        <v>156</v>
      </c>
      <c r="C240" s="80">
        <v>240</v>
      </c>
      <c r="D240" s="80">
        <v>240</v>
      </c>
      <c r="E240" s="80">
        <v>240</v>
      </c>
      <c r="F240" s="80">
        <f t="shared" si="20"/>
        <v>100</v>
      </c>
      <c r="G240" s="80">
        <f t="shared" si="19"/>
        <v>100</v>
      </c>
    </row>
    <row r="241" spans="1:7" hidden="1" x14ac:dyDescent="0.25">
      <c r="A241" s="45">
        <v>424</v>
      </c>
      <c r="B241" s="46" t="s">
        <v>117</v>
      </c>
      <c r="C241" s="80">
        <v>0</v>
      </c>
      <c r="D241" s="80"/>
      <c r="E241" s="80"/>
      <c r="F241" s="80" t="e">
        <f t="shared" si="20"/>
        <v>#DIV/0!</v>
      </c>
      <c r="G241" s="80" t="e">
        <f t="shared" si="19"/>
        <v>#DIV/0!</v>
      </c>
    </row>
    <row r="242" spans="1:7" x14ac:dyDescent="0.25">
      <c r="A242" s="45"/>
      <c r="B242" s="46"/>
      <c r="C242" s="47"/>
      <c r="D242" s="47"/>
      <c r="E242" s="47"/>
      <c r="F242" s="80"/>
      <c r="G242" s="80"/>
    </row>
    <row r="243" spans="1:7" x14ac:dyDescent="0.25">
      <c r="A243" s="45"/>
      <c r="B243" s="46"/>
      <c r="C243" s="47"/>
      <c r="D243" s="47"/>
      <c r="E243" s="47"/>
      <c r="F243" s="80"/>
      <c r="G243" s="80"/>
    </row>
    <row r="244" spans="1:7" x14ac:dyDescent="0.25">
      <c r="A244" s="100" t="s">
        <v>78</v>
      </c>
      <c r="B244" s="91" t="s">
        <v>92</v>
      </c>
      <c r="C244" s="80">
        <f>SUM(C245)</f>
        <v>300</v>
      </c>
      <c r="D244" s="80">
        <v>300</v>
      </c>
      <c r="E244" s="80">
        <v>300</v>
      </c>
      <c r="F244" s="80">
        <f t="shared" si="20"/>
        <v>100</v>
      </c>
      <c r="G244" s="80">
        <f t="shared" si="19"/>
        <v>100</v>
      </c>
    </row>
    <row r="245" spans="1:7" x14ac:dyDescent="0.25">
      <c r="A245" s="79">
        <v>4</v>
      </c>
      <c r="B245" s="99" t="s">
        <v>115</v>
      </c>
      <c r="C245" s="80">
        <f>SUM(C246)</f>
        <v>300</v>
      </c>
      <c r="D245" s="80">
        <v>300</v>
      </c>
      <c r="E245" s="80">
        <v>300</v>
      </c>
      <c r="F245" s="80">
        <f t="shared" si="20"/>
        <v>100</v>
      </c>
      <c r="G245" s="80">
        <f t="shared" si="19"/>
        <v>100</v>
      </c>
    </row>
    <row r="246" spans="1:7" x14ac:dyDescent="0.25">
      <c r="A246" s="79">
        <v>42</v>
      </c>
      <c r="B246" s="99" t="s">
        <v>156</v>
      </c>
      <c r="C246" s="80">
        <v>300</v>
      </c>
      <c r="D246" s="80">
        <v>300</v>
      </c>
      <c r="E246" s="80">
        <v>300</v>
      </c>
      <c r="F246" s="80">
        <f t="shared" si="20"/>
        <v>100</v>
      </c>
      <c r="G246" s="80">
        <f t="shared" si="19"/>
        <v>100</v>
      </c>
    </row>
    <row r="247" spans="1:7" hidden="1" x14ac:dyDescent="0.25">
      <c r="A247" s="45">
        <v>424</v>
      </c>
      <c r="B247" s="46" t="s">
        <v>117</v>
      </c>
      <c r="C247" s="47">
        <v>0</v>
      </c>
      <c r="D247" s="47"/>
      <c r="E247" s="47"/>
      <c r="F247" s="80" t="e">
        <f t="shared" si="20"/>
        <v>#DIV/0!</v>
      </c>
      <c r="G247" s="80" t="e">
        <f t="shared" si="19"/>
        <v>#DIV/0!</v>
      </c>
    </row>
    <row r="248" spans="1:7" x14ac:dyDescent="0.25">
      <c r="A248" s="79"/>
      <c r="B248" s="46"/>
      <c r="C248" s="47"/>
      <c r="D248" s="47"/>
      <c r="E248" s="47"/>
      <c r="F248" s="80"/>
      <c r="G248" s="80"/>
    </row>
    <row r="249" spans="1:7" x14ac:dyDescent="0.25">
      <c r="A249" s="79"/>
      <c r="B249" s="46"/>
      <c r="C249" s="47"/>
      <c r="D249" s="47"/>
      <c r="E249" s="47"/>
      <c r="F249" s="80"/>
      <c r="G249" s="80"/>
    </row>
    <row r="250" spans="1:7" ht="26.25" x14ac:dyDescent="0.25">
      <c r="A250" s="100" t="s">
        <v>78</v>
      </c>
      <c r="B250" s="91" t="s">
        <v>205</v>
      </c>
      <c r="C250" s="80">
        <f>SUM(C251)</f>
        <v>370</v>
      </c>
      <c r="D250" s="80">
        <f>SUM(D252)</f>
        <v>370</v>
      </c>
      <c r="E250" s="80">
        <f>SUM(E252)</f>
        <v>370</v>
      </c>
      <c r="F250" s="80">
        <f t="shared" ref="F250:F279" si="25">SUM(E250/C250)*100</f>
        <v>100</v>
      </c>
      <c r="G250" s="80">
        <f t="shared" ref="G250:G279" si="26">SUM(E250/D250)*100</f>
        <v>100</v>
      </c>
    </row>
    <row r="251" spans="1:7" x14ac:dyDescent="0.25">
      <c r="A251" s="79">
        <v>4</v>
      </c>
      <c r="B251" s="99" t="s">
        <v>115</v>
      </c>
      <c r="C251" s="80">
        <v>370</v>
      </c>
      <c r="D251" s="80">
        <v>370</v>
      </c>
      <c r="E251" s="80">
        <v>370</v>
      </c>
      <c r="F251" s="80">
        <f t="shared" si="25"/>
        <v>100</v>
      </c>
      <c r="G251" s="80">
        <f t="shared" si="26"/>
        <v>100</v>
      </c>
    </row>
    <row r="252" spans="1:7" x14ac:dyDescent="0.25">
      <c r="A252" s="79">
        <v>42</v>
      </c>
      <c r="B252" s="99" t="s">
        <v>156</v>
      </c>
      <c r="C252" s="80">
        <v>370</v>
      </c>
      <c r="D252" s="80">
        <v>370</v>
      </c>
      <c r="E252" s="80">
        <v>370</v>
      </c>
      <c r="F252" s="80">
        <f t="shared" si="25"/>
        <v>100</v>
      </c>
      <c r="G252" s="80">
        <f t="shared" si="26"/>
        <v>100</v>
      </c>
    </row>
    <row r="253" spans="1:7" x14ac:dyDescent="0.25">
      <c r="A253" s="79"/>
      <c r="B253" s="46"/>
      <c r="C253" s="47"/>
      <c r="D253" s="47"/>
      <c r="E253" s="47"/>
      <c r="F253" s="80"/>
      <c r="G253" s="80"/>
    </row>
    <row r="254" spans="1:7" s="122" customFormat="1" ht="23.25" customHeight="1" x14ac:dyDescent="0.25">
      <c r="A254" s="204">
        <v>9213</v>
      </c>
      <c r="B254" s="205" t="s">
        <v>253</v>
      </c>
      <c r="C254" s="202">
        <v>9648</v>
      </c>
      <c r="D254" s="202">
        <f t="shared" ref="D254:E257" si="27">SUM(D255)</f>
        <v>17347.009999999998</v>
      </c>
      <c r="E254" s="202">
        <f>SUM(E255+E260)</f>
        <v>29602.01</v>
      </c>
      <c r="F254" s="202">
        <f t="shared" si="25"/>
        <v>306.82016998341624</v>
      </c>
      <c r="G254" s="202">
        <f t="shared" si="26"/>
        <v>170.64618052332938</v>
      </c>
    </row>
    <row r="255" spans="1:7" x14ac:dyDescent="0.25">
      <c r="A255" s="178" t="s">
        <v>206</v>
      </c>
      <c r="B255" s="176" t="s">
        <v>213</v>
      </c>
      <c r="C255" s="173">
        <f>SUM(C256)</f>
        <v>9648</v>
      </c>
      <c r="D255" s="173">
        <f t="shared" si="27"/>
        <v>17347.009999999998</v>
      </c>
      <c r="E255" s="173">
        <f t="shared" si="27"/>
        <v>17347.009999999998</v>
      </c>
      <c r="F255" s="173">
        <f t="shared" si="25"/>
        <v>179.79902570480928</v>
      </c>
      <c r="G255" s="173">
        <f t="shared" si="26"/>
        <v>100</v>
      </c>
    </row>
    <row r="256" spans="1:7" x14ac:dyDescent="0.25">
      <c r="A256" s="100" t="s">
        <v>78</v>
      </c>
      <c r="B256" s="91" t="s">
        <v>214</v>
      </c>
      <c r="C256" s="80">
        <f>SUM(C257)</f>
        <v>9648</v>
      </c>
      <c r="D256" s="80">
        <f t="shared" si="27"/>
        <v>17347.009999999998</v>
      </c>
      <c r="E256" s="80">
        <f t="shared" si="27"/>
        <v>17347.009999999998</v>
      </c>
      <c r="F256" s="80">
        <f t="shared" si="25"/>
        <v>179.79902570480928</v>
      </c>
      <c r="G256" s="80">
        <f t="shared" si="26"/>
        <v>100</v>
      </c>
    </row>
    <row r="257" spans="1:7" x14ac:dyDescent="0.25">
      <c r="A257" s="79">
        <v>3</v>
      </c>
      <c r="B257" s="91" t="s">
        <v>19</v>
      </c>
      <c r="C257" s="80">
        <v>9648</v>
      </c>
      <c r="D257" s="80">
        <f t="shared" si="27"/>
        <v>17347.009999999998</v>
      </c>
      <c r="E257" s="80">
        <f t="shared" si="27"/>
        <v>17347.009999999998</v>
      </c>
      <c r="F257" s="80">
        <f t="shared" si="25"/>
        <v>179.79902570480928</v>
      </c>
      <c r="G257" s="80">
        <f t="shared" si="26"/>
        <v>100</v>
      </c>
    </row>
    <row r="258" spans="1:7" x14ac:dyDescent="0.25">
      <c r="A258" s="79">
        <v>32</v>
      </c>
      <c r="B258" s="91" t="s">
        <v>30</v>
      </c>
      <c r="C258" s="80">
        <v>9648</v>
      </c>
      <c r="D258" s="80">
        <v>17347.009999999998</v>
      </c>
      <c r="E258" s="80">
        <v>17347.009999999998</v>
      </c>
      <c r="F258" s="80">
        <f t="shared" si="25"/>
        <v>179.79902570480928</v>
      </c>
      <c r="G258" s="80">
        <f t="shared" si="26"/>
        <v>100</v>
      </c>
    </row>
    <row r="259" spans="1:7" x14ac:dyDescent="0.25">
      <c r="A259" s="79"/>
      <c r="B259" s="91"/>
      <c r="C259" s="80"/>
      <c r="D259" s="80"/>
      <c r="E259" s="80"/>
      <c r="F259" s="80"/>
      <c r="G259" s="80"/>
    </row>
    <row r="260" spans="1:7" ht="26.25" x14ac:dyDescent="0.25">
      <c r="A260" s="178" t="s">
        <v>263</v>
      </c>
      <c r="B260" s="176" t="s">
        <v>264</v>
      </c>
      <c r="C260" s="173">
        <f>SUM(C261)</f>
        <v>0</v>
      </c>
      <c r="D260" s="173">
        <f t="shared" ref="D260:E262" si="28">SUM(D261)</f>
        <v>0</v>
      </c>
      <c r="E260" s="173">
        <f t="shared" si="28"/>
        <v>12255</v>
      </c>
      <c r="F260" s="173">
        <v>0</v>
      </c>
      <c r="G260" s="173">
        <v>0</v>
      </c>
    </row>
    <row r="261" spans="1:7" ht="26.25" x14ac:dyDescent="0.25">
      <c r="A261" s="100" t="s">
        <v>78</v>
      </c>
      <c r="B261" s="91" t="s">
        <v>265</v>
      </c>
      <c r="C261" s="80">
        <f>SUM(C262)</f>
        <v>0</v>
      </c>
      <c r="D261" s="80">
        <f t="shared" si="28"/>
        <v>0</v>
      </c>
      <c r="E261" s="80">
        <f>SUM(E262+E264)</f>
        <v>12255</v>
      </c>
      <c r="F261" s="80">
        <v>0</v>
      </c>
      <c r="G261" s="80">
        <v>0</v>
      </c>
    </row>
    <row r="262" spans="1:7" x14ac:dyDescent="0.25">
      <c r="A262" s="79">
        <v>3</v>
      </c>
      <c r="B262" s="91" t="s">
        <v>19</v>
      </c>
      <c r="C262" s="80">
        <v>0</v>
      </c>
      <c r="D262" s="80">
        <f t="shared" si="28"/>
        <v>0</v>
      </c>
      <c r="E262" s="80">
        <f t="shared" si="28"/>
        <v>7255</v>
      </c>
      <c r="F262" s="80">
        <v>0</v>
      </c>
      <c r="G262" s="80">
        <v>0</v>
      </c>
    </row>
    <row r="263" spans="1:7" x14ac:dyDescent="0.25">
      <c r="A263" s="79">
        <v>32</v>
      </c>
      <c r="B263" s="91" t="s">
        <v>30</v>
      </c>
      <c r="C263" s="80">
        <v>0</v>
      </c>
      <c r="D263" s="80">
        <v>0</v>
      </c>
      <c r="E263" s="80">
        <v>7255</v>
      </c>
      <c r="F263" s="80">
        <v>0</v>
      </c>
      <c r="G263" s="80">
        <v>0</v>
      </c>
    </row>
    <row r="264" spans="1:7" x14ac:dyDescent="0.25">
      <c r="A264" s="79">
        <v>4</v>
      </c>
      <c r="B264" s="99" t="s">
        <v>115</v>
      </c>
      <c r="C264" s="80">
        <v>0</v>
      </c>
      <c r="D264" s="80">
        <v>0</v>
      </c>
      <c r="E264" s="80">
        <f>SUM(E265)</f>
        <v>5000</v>
      </c>
      <c r="F264" s="80">
        <v>0</v>
      </c>
      <c r="G264" s="80">
        <v>0</v>
      </c>
    </row>
    <row r="265" spans="1:7" x14ac:dyDescent="0.25">
      <c r="A265" s="79">
        <v>42</v>
      </c>
      <c r="B265" s="99" t="s">
        <v>156</v>
      </c>
      <c r="C265" s="80">
        <v>0</v>
      </c>
      <c r="D265" s="80">
        <v>0</v>
      </c>
      <c r="E265" s="80">
        <v>5000</v>
      </c>
      <c r="F265" s="80">
        <v>0</v>
      </c>
      <c r="G265" s="80">
        <v>0</v>
      </c>
    </row>
    <row r="266" spans="1:7" x14ac:dyDescent="0.25">
      <c r="A266" s="79"/>
      <c r="B266" s="99"/>
      <c r="C266" s="80"/>
      <c r="D266" s="80"/>
      <c r="E266" s="80"/>
      <c r="F266" s="80"/>
      <c r="G266" s="80"/>
    </row>
    <row r="267" spans="1:7" s="122" customFormat="1" ht="23.25" customHeight="1" x14ac:dyDescent="0.25">
      <c r="A267" s="204">
        <v>9220</v>
      </c>
      <c r="B267" s="205" t="s">
        <v>253</v>
      </c>
      <c r="C267" s="202">
        <v>0</v>
      </c>
      <c r="D267" s="202">
        <f t="shared" ref="D267:E269" si="29">SUM(D268)</f>
        <v>0</v>
      </c>
      <c r="E267" s="202">
        <f t="shared" si="29"/>
        <v>16590</v>
      </c>
      <c r="F267" s="202">
        <v>0</v>
      </c>
      <c r="G267" s="202">
        <v>0</v>
      </c>
    </row>
    <row r="268" spans="1:7" x14ac:dyDescent="0.25">
      <c r="A268" s="178" t="s">
        <v>266</v>
      </c>
      <c r="B268" s="176" t="s">
        <v>267</v>
      </c>
      <c r="C268" s="173">
        <f>SUM(C269)</f>
        <v>0</v>
      </c>
      <c r="D268" s="173">
        <f t="shared" si="29"/>
        <v>0</v>
      </c>
      <c r="E268" s="173">
        <f>SUM(E269+E274)</f>
        <v>16590</v>
      </c>
      <c r="F268" s="173">
        <v>0</v>
      </c>
      <c r="G268" s="173">
        <v>0</v>
      </c>
    </row>
    <row r="269" spans="1:7" x14ac:dyDescent="0.25">
      <c r="A269" s="100" t="s">
        <v>78</v>
      </c>
      <c r="B269" s="91" t="s">
        <v>85</v>
      </c>
      <c r="C269" s="80">
        <f>SUM(C270)</f>
        <v>0</v>
      </c>
      <c r="D269" s="80">
        <f t="shared" si="29"/>
        <v>0</v>
      </c>
      <c r="E269" s="80">
        <f t="shared" si="29"/>
        <v>6636</v>
      </c>
      <c r="F269" s="80">
        <v>0</v>
      </c>
      <c r="G269" s="80">
        <v>0</v>
      </c>
    </row>
    <row r="270" spans="1:7" x14ac:dyDescent="0.25">
      <c r="A270" s="79">
        <v>3</v>
      </c>
      <c r="B270" s="91" t="s">
        <v>19</v>
      </c>
      <c r="C270" s="80">
        <v>0</v>
      </c>
      <c r="D270" s="80">
        <f>SUM(D272)</f>
        <v>0</v>
      </c>
      <c r="E270" s="80">
        <f>SUM(E271:E272)</f>
        <v>6636</v>
      </c>
      <c r="F270" s="80">
        <v>0</v>
      </c>
      <c r="G270" s="80">
        <v>0</v>
      </c>
    </row>
    <row r="271" spans="1:7" x14ac:dyDescent="0.25">
      <c r="A271" s="79">
        <v>31</v>
      </c>
      <c r="B271" s="86" t="s">
        <v>22</v>
      </c>
      <c r="C271" s="80">
        <v>0</v>
      </c>
      <c r="D271" s="80">
        <v>0</v>
      </c>
      <c r="E271" s="80">
        <v>6480</v>
      </c>
      <c r="F271" s="80">
        <v>0</v>
      </c>
      <c r="G271" s="80">
        <v>0</v>
      </c>
    </row>
    <row r="272" spans="1:7" x14ac:dyDescent="0.25">
      <c r="A272" s="79">
        <v>32</v>
      </c>
      <c r="B272" s="91" t="s">
        <v>30</v>
      </c>
      <c r="C272" s="80">
        <v>0</v>
      </c>
      <c r="D272" s="80">
        <v>0</v>
      </c>
      <c r="E272" s="80">
        <v>156</v>
      </c>
      <c r="F272" s="80">
        <v>0</v>
      </c>
      <c r="G272" s="80">
        <v>0</v>
      </c>
    </row>
    <row r="273" spans="1:7" x14ac:dyDescent="0.25">
      <c r="A273" s="79"/>
      <c r="B273" s="99"/>
      <c r="C273" s="80"/>
      <c r="D273" s="80"/>
      <c r="E273" s="80"/>
      <c r="F273" s="80"/>
      <c r="G273" s="80"/>
    </row>
    <row r="274" spans="1:7" x14ac:dyDescent="0.25">
      <c r="A274" s="100" t="s">
        <v>78</v>
      </c>
      <c r="B274" s="91" t="s">
        <v>268</v>
      </c>
      <c r="C274" s="80">
        <f>SUM(C275)</f>
        <v>0</v>
      </c>
      <c r="D274" s="80">
        <f t="shared" ref="D274:E274" si="30">SUM(D275)</f>
        <v>0</v>
      </c>
      <c r="E274" s="80">
        <f t="shared" si="30"/>
        <v>9954</v>
      </c>
      <c r="F274" s="80">
        <v>0</v>
      </c>
      <c r="G274" s="80">
        <v>0</v>
      </c>
    </row>
    <row r="275" spans="1:7" x14ac:dyDescent="0.25">
      <c r="A275" s="79">
        <v>3</v>
      </c>
      <c r="B275" s="91" t="s">
        <v>19</v>
      </c>
      <c r="C275" s="80">
        <v>0</v>
      </c>
      <c r="D275" s="80">
        <f>SUM(D277)</f>
        <v>0</v>
      </c>
      <c r="E275" s="80">
        <f>SUM(E276:E277)</f>
        <v>9954</v>
      </c>
      <c r="F275" s="80">
        <v>0</v>
      </c>
      <c r="G275" s="80">
        <v>0</v>
      </c>
    </row>
    <row r="276" spans="1:7" x14ac:dyDescent="0.25">
      <c r="A276" s="79">
        <v>31</v>
      </c>
      <c r="B276" s="86" t="s">
        <v>22</v>
      </c>
      <c r="C276" s="80">
        <v>0</v>
      </c>
      <c r="D276" s="80">
        <v>0</v>
      </c>
      <c r="E276" s="80">
        <v>9720</v>
      </c>
      <c r="F276" s="80">
        <v>0</v>
      </c>
      <c r="G276" s="80">
        <v>0</v>
      </c>
    </row>
    <row r="277" spans="1:7" x14ac:dyDescent="0.25">
      <c r="A277" s="79">
        <v>32</v>
      </c>
      <c r="B277" s="91" t="s">
        <v>30</v>
      </c>
      <c r="C277" s="80">
        <v>0</v>
      </c>
      <c r="D277" s="80">
        <v>0</v>
      </c>
      <c r="E277" s="80">
        <v>234</v>
      </c>
      <c r="F277" s="80">
        <v>0</v>
      </c>
      <c r="G277" s="80">
        <v>0</v>
      </c>
    </row>
    <row r="278" spans="1:7" x14ac:dyDescent="0.25">
      <c r="A278" s="79"/>
      <c r="B278" s="99"/>
      <c r="C278" s="80"/>
      <c r="D278" s="80"/>
      <c r="E278" s="80"/>
      <c r="F278" s="80"/>
      <c r="G278" s="80"/>
    </row>
    <row r="279" spans="1:7" x14ac:dyDescent="0.25">
      <c r="A279" s="244" t="s">
        <v>103</v>
      </c>
      <c r="B279" s="245"/>
      <c r="C279" s="168">
        <f>SUM(C7+C85+C199+C222+C235+C254+C267)</f>
        <v>1256417.1499999999</v>
      </c>
      <c r="D279" s="168">
        <f>SUM(D7+D85+D199+D222+D235+D254+D267)</f>
        <v>1273103.1900000002</v>
      </c>
      <c r="E279" s="168">
        <f>SUM(E7+E85+E199+E222+E235+E254+E267)</f>
        <v>1470897.8800000001</v>
      </c>
      <c r="F279" s="168">
        <f t="shared" si="25"/>
        <v>117.07082158182895</v>
      </c>
      <c r="G279" s="168">
        <f t="shared" si="26"/>
        <v>115.53642246391669</v>
      </c>
    </row>
    <row r="285" spans="1:7" x14ac:dyDescent="0.25">
      <c r="C285" s="104"/>
    </row>
  </sheetData>
  <mergeCells count="3">
    <mergeCell ref="A3:F3"/>
    <mergeCell ref="A279:B279"/>
    <mergeCell ref="A1:I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 EUR</vt:lpstr>
      <vt:lpstr> Račun prihoda i rashoda</vt:lpstr>
      <vt:lpstr>Prihodi i rashodi po izvorima</vt:lpstr>
      <vt:lpstr>Rashodi prema funkcijskoj kl</vt:lpstr>
      <vt:lpstr>-</vt:lpstr>
      <vt:lpstr>Posebni dio 2.razina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Contabile</cp:lastModifiedBy>
  <cp:lastPrinted>2024-10-18T10:12:44Z</cp:lastPrinted>
  <dcterms:created xsi:type="dcterms:W3CDTF">2022-08-12T12:51:27Z</dcterms:created>
  <dcterms:modified xsi:type="dcterms:W3CDTF">2025-11-21T07:47:52Z</dcterms:modified>
</cp:coreProperties>
</file>